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salles\Desktop\BIICA Actualizado\MAIL ERRECAR\"/>
    </mc:Choice>
  </mc:AlternateContent>
  <bookViews>
    <workbookView xWindow="0" yWindow="0" windowWidth="16815" windowHeight="8445" tabRatio="914" activeTab="7"/>
  </bookViews>
  <sheets>
    <sheet name="REFERENCIAS" sheetId="11" r:id="rId1"/>
    <sheet name="TABLA 1" sheetId="1" r:id="rId2"/>
    <sheet name="TABLA 2" sheetId="2" r:id="rId3"/>
    <sheet name="TABLA 3" sheetId="3" r:id="rId4"/>
    <sheet name="TABLA 4" sheetId="6" r:id="rId5"/>
    <sheet name="TABLA 5" sheetId="5" r:id="rId6"/>
    <sheet name="TABLA 6" sheetId="4" r:id="rId7"/>
    <sheet name="TABLA 7" sheetId="7" r:id="rId8"/>
    <sheet name="TABLA 8" sheetId="10" r:id="rId9"/>
    <sheet name="FUENTES" sheetId="13" r:id="rId10"/>
  </sheets>
  <calcPr calcId="152511"/>
</workbook>
</file>

<file path=xl/calcChain.xml><?xml version="1.0" encoding="utf-8"?>
<calcChain xmlns="http://schemas.openxmlformats.org/spreadsheetml/2006/main">
  <c r="D5" i="2" l="1"/>
  <c r="E5" i="2"/>
  <c r="F5" i="2"/>
  <c r="G5" i="2"/>
  <c r="H5" i="2"/>
  <c r="I5" i="2"/>
  <c r="J5" i="2"/>
  <c r="K5" i="2"/>
  <c r="L5" i="2"/>
  <c r="M5" i="2"/>
  <c r="D150" i="1" l="1"/>
  <c r="D7" i="5" l="1"/>
  <c r="E7" i="5"/>
  <c r="F7" i="5"/>
  <c r="G7" i="5"/>
  <c r="H7" i="5"/>
  <c r="I7" i="5"/>
  <c r="J7" i="5"/>
  <c r="K7" i="5"/>
  <c r="L7" i="5"/>
  <c r="M7" i="5"/>
  <c r="D8" i="5"/>
  <c r="E8" i="5"/>
  <c r="F8" i="5"/>
  <c r="G8" i="5"/>
  <c r="H8" i="5"/>
  <c r="I8" i="5"/>
  <c r="J8" i="5"/>
  <c r="K8" i="5"/>
  <c r="L8" i="5"/>
  <c r="M8" i="5"/>
  <c r="D9" i="5"/>
  <c r="E9" i="5"/>
  <c r="F9" i="5"/>
  <c r="G9" i="5"/>
  <c r="H9" i="5"/>
  <c r="I9" i="5"/>
  <c r="J9" i="5"/>
  <c r="K9" i="5"/>
  <c r="L9" i="5"/>
  <c r="M9" i="5"/>
  <c r="D10" i="5"/>
  <c r="E10" i="5"/>
  <c r="F10" i="5"/>
  <c r="G10" i="5"/>
  <c r="H10" i="5"/>
  <c r="I10" i="5"/>
  <c r="J10" i="5"/>
  <c r="K10" i="5"/>
  <c r="L10" i="5"/>
  <c r="M10" i="5"/>
  <c r="D11" i="5"/>
  <c r="E11" i="5"/>
  <c r="F11" i="5"/>
  <c r="G11" i="5"/>
  <c r="H11" i="5"/>
  <c r="I11" i="5"/>
  <c r="J11" i="5"/>
  <c r="K11" i="5"/>
  <c r="L11" i="5"/>
  <c r="M11" i="5"/>
  <c r="D12" i="5"/>
  <c r="E12" i="5"/>
  <c r="F12" i="5"/>
  <c r="G12" i="5"/>
  <c r="H12" i="5"/>
  <c r="I12" i="5"/>
  <c r="J12" i="5"/>
  <c r="K12" i="5"/>
  <c r="L12" i="5"/>
  <c r="M12" i="5"/>
  <c r="D13" i="5"/>
  <c r="E13" i="5"/>
  <c r="F13" i="5"/>
  <c r="G13" i="5"/>
  <c r="H13" i="5"/>
  <c r="I13" i="5"/>
  <c r="J13" i="5"/>
  <c r="K13" i="5"/>
  <c r="L13" i="5"/>
  <c r="M13" i="5"/>
  <c r="D14" i="5"/>
  <c r="E14" i="5"/>
  <c r="F14" i="5"/>
  <c r="G14" i="5"/>
  <c r="H14" i="5"/>
  <c r="I14" i="5"/>
  <c r="J14" i="5"/>
  <c r="K14" i="5"/>
  <c r="L14" i="5"/>
  <c r="M14" i="5"/>
  <c r="D15" i="5"/>
  <c r="E15" i="5"/>
  <c r="F15" i="5"/>
  <c r="G15" i="5"/>
  <c r="H15" i="5"/>
  <c r="I15" i="5"/>
  <c r="J15" i="5"/>
  <c r="K15" i="5"/>
  <c r="L15" i="5"/>
  <c r="M15" i="5"/>
  <c r="D16" i="5"/>
  <c r="E16" i="5"/>
  <c r="F16" i="5"/>
  <c r="G16" i="5"/>
  <c r="H16" i="5"/>
  <c r="I16" i="5"/>
  <c r="J16" i="5"/>
  <c r="K16" i="5"/>
  <c r="L16" i="5"/>
  <c r="M16" i="5"/>
  <c r="D17" i="5"/>
  <c r="E17" i="5"/>
  <c r="F17" i="5"/>
  <c r="G17" i="5"/>
  <c r="H17" i="5"/>
  <c r="I17" i="5"/>
  <c r="J17" i="5"/>
  <c r="K17" i="5"/>
  <c r="L17" i="5"/>
  <c r="M17" i="5"/>
  <c r="D18" i="5"/>
  <c r="E18" i="5"/>
  <c r="F18" i="5"/>
  <c r="G18" i="5"/>
  <c r="H18" i="5"/>
  <c r="I18" i="5"/>
  <c r="J18" i="5"/>
  <c r="K18" i="5"/>
  <c r="L18" i="5"/>
  <c r="M18" i="5"/>
  <c r="D19" i="5"/>
  <c r="E19" i="5"/>
  <c r="F19" i="5"/>
  <c r="G19" i="5"/>
  <c r="H19" i="5"/>
  <c r="I19" i="5"/>
  <c r="J19" i="5"/>
  <c r="K19" i="5"/>
  <c r="L19" i="5"/>
  <c r="M19" i="5"/>
  <c r="D20" i="5"/>
  <c r="E20" i="5"/>
  <c r="F20" i="5"/>
  <c r="G20" i="5"/>
  <c r="H20" i="5"/>
  <c r="I20" i="5"/>
  <c r="J20" i="5"/>
  <c r="K20" i="5"/>
  <c r="L20" i="5"/>
  <c r="M20" i="5"/>
  <c r="D22" i="5"/>
  <c r="E22" i="5"/>
  <c r="F22" i="5"/>
  <c r="G22" i="5"/>
  <c r="H22" i="5"/>
  <c r="I22" i="5"/>
  <c r="J22" i="5"/>
  <c r="K22" i="5"/>
  <c r="L22" i="5"/>
  <c r="M22" i="5"/>
  <c r="D24" i="5"/>
  <c r="E24" i="5"/>
  <c r="F24" i="5"/>
  <c r="G24" i="5"/>
  <c r="H24" i="5"/>
  <c r="I24" i="5"/>
  <c r="J24" i="5"/>
  <c r="K24" i="5"/>
  <c r="L24" i="5"/>
  <c r="M24" i="5"/>
  <c r="E25" i="5"/>
  <c r="F25" i="5"/>
  <c r="G25" i="5"/>
  <c r="H25" i="5"/>
  <c r="I25" i="5"/>
  <c r="J25" i="5"/>
  <c r="K25" i="5"/>
  <c r="L25" i="5"/>
  <c r="M25" i="5"/>
  <c r="D27" i="5"/>
  <c r="E27" i="5"/>
  <c r="F27" i="5"/>
  <c r="G27" i="5"/>
  <c r="H27" i="5"/>
  <c r="I27" i="5"/>
  <c r="J27" i="5"/>
  <c r="K27" i="5"/>
  <c r="L27" i="5"/>
  <c r="M27" i="5"/>
  <c r="D29" i="5"/>
  <c r="E29" i="5"/>
  <c r="F29" i="5"/>
  <c r="G29" i="5"/>
  <c r="H29" i="5"/>
  <c r="I29" i="5"/>
  <c r="J29" i="5"/>
  <c r="K29" i="5"/>
  <c r="L29" i="5"/>
  <c r="M29" i="5"/>
  <c r="D30" i="5"/>
  <c r="E30" i="5"/>
  <c r="F30" i="5"/>
  <c r="G30" i="5"/>
  <c r="H30" i="5"/>
  <c r="I30" i="5"/>
  <c r="J30" i="5"/>
  <c r="K30" i="5"/>
  <c r="L30" i="5"/>
  <c r="M30" i="5"/>
  <c r="D32" i="5"/>
  <c r="E32" i="5"/>
  <c r="F32" i="5"/>
  <c r="G32" i="5"/>
  <c r="H32" i="5"/>
  <c r="I32" i="5"/>
  <c r="J32" i="5"/>
  <c r="K32" i="5"/>
  <c r="L32" i="5"/>
  <c r="M32" i="5"/>
  <c r="D33" i="5"/>
  <c r="E33" i="5"/>
  <c r="F33" i="5"/>
  <c r="G33" i="5"/>
  <c r="H33" i="5"/>
  <c r="I33" i="5"/>
  <c r="J33" i="5"/>
  <c r="K33" i="5"/>
  <c r="L33" i="5"/>
  <c r="M33" i="5"/>
  <c r="D34" i="5"/>
  <c r="E34" i="5"/>
  <c r="F34" i="5"/>
  <c r="G34" i="5"/>
  <c r="H34" i="5"/>
  <c r="I34" i="5"/>
  <c r="J34" i="5"/>
  <c r="K34" i="5"/>
  <c r="L34" i="5"/>
  <c r="M34" i="5"/>
  <c r="D35" i="5"/>
  <c r="E35" i="5"/>
  <c r="F35" i="5"/>
  <c r="G35" i="5"/>
  <c r="H35" i="5"/>
  <c r="I35" i="5"/>
  <c r="J35" i="5"/>
  <c r="K35" i="5"/>
  <c r="L35" i="5"/>
  <c r="M35" i="5"/>
  <c r="G37" i="5"/>
  <c r="H37" i="5"/>
  <c r="I37" i="5"/>
  <c r="J37" i="5"/>
  <c r="K37" i="5"/>
  <c r="L37" i="5"/>
  <c r="M37" i="5"/>
  <c r="E38" i="5"/>
  <c r="F38" i="5"/>
  <c r="G38" i="5"/>
  <c r="H38" i="5"/>
  <c r="I38" i="5"/>
  <c r="J38" i="5"/>
  <c r="K38" i="5"/>
  <c r="L38" i="5"/>
  <c r="M38" i="5"/>
  <c r="E39" i="5"/>
  <c r="F39" i="5"/>
  <c r="G39" i="5"/>
  <c r="H39" i="5"/>
  <c r="I39" i="5"/>
  <c r="J39" i="5"/>
  <c r="K39" i="5"/>
  <c r="L39" i="5"/>
  <c r="M39" i="5"/>
  <c r="D41" i="5"/>
  <c r="E41" i="5"/>
  <c r="F41" i="5"/>
  <c r="G41" i="5"/>
  <c r="H41" i="5"/>
  <c r="I41" i="5"/>
  <c r="J41" i="5"/>
  <c r="K41" i="5"/>
  <c r="L41" i="5"/>
  <c r="M41" i="5"/>
  <c r="F42" i="5"/>
  <c r="G42" i="5"/>
  <c r="H42" i="5"/>
  <c r="I42" i="5"/>
  <c r="J42" i="5"/>
  <c r="K42" i="5"/>
  <c r="L42" i="5"/>
  <c r="M42" i="5"/>
  <c r="D43" i="5"/>
  <c r="E43" i="5"/>
  <c r="F43" i="5"/>
  <c r="G43" i="5"/>
  <c r="H43" i="5"/>
  <c r="I43" i="5"/>
  <c r="J43" i="5"/>
  <c r="K43" i="5"/>
  <c r="L43" i="5"/>
  <c r="M43" i="5"/>
  <c r="E45" i="5"/>
  <c r="F45" i="5"/>
  <c r="G45" i="5"/>
  <c r="H45" i="5"/>
  <c r="I45" i="5"/>
  <c r="J45" i="5"/>
  <c r="K45" i="5"/>
  <c r="L45" i="5"/>
  <c r="M45" i="5"/>
  <c r="D47" i="5"/>
  <c r="E47" i="5"/>
  <c r="F47" i="5"/>
  <c r="G47" i="5"/>
  <c r="H47" i="5"/>
  <c r="I47" i="5"/>
  <c r="J47" i="5"/>
  <c r="K47" i="5"/>
  <c r="L47" i="5"/>
  <c r="M47" i="5"/>
  <c r="E48" i="5"/>
  <c r="F48" i="5"/>
  <c r="G48" i="5"/>
  <c r="H48" i="5"/>
  <c r="I48" i="5"/>
  <c r="J48" i="5"/>
  <c r="K48" i="5"/>
  <c r="L48" i="5"/>
  <c r="M48" i="5"/>
  <c r="D49" i="5"/>
  <c r="E49" i="5"/>
  <c r="F49" i="5"/>
  <c r="G49" i="5"/>
  <c r="H49" i="5"/>
  <c r="I49" i="5"/>
  <c r="J49" i="5"/>
  <c r="K49" i="5"/>
  <c r="L49" i="5"/>
  <c r="M49" i="5"/>
  <c r="D50" i="5"/>
  <c r="E50" i="5"/>
  <c r="F50" i="5"/>
  <c r="G50" i="5"/>
  <c r="H50" i="5"/>
  <c r="I50" i="5"/>
  <c r="J50" i="5"/>
  <c r="K50" i="5"/>
  <c r="L50" i="5"/>
  <c r="M50" i="5"/>
  <c r="F51" i="5"/>
  <c r="G51" i="5"/>
  <c r="H51" i="5"/>
  <c r="I51" i="5"/>
  <c r="J51" i="5"/>
  <c r="K51" i="5"/>
  <c r="L51" i="5"/>
  <c r="M51" i="5"/>
  <c r="D52" i="5"/>
  <c r="E52" i="5"/>
  <c r="F52" i="5"/>
  <c r="G52" i="5"/>
  <c r="H52" i="5"/>
  <c r="I52" i="5"/>
  <c r="J52" i="5"/>
  <c r="K52" i="5"/>
  <c r="L52" i="5"/>
  <c r="M52" i="5"/>
  <c r="F54" i="5"/>
  <c r="G54" i="5"/>
  <c r="H54" i="5"/>
  <c r="I54" i="5"/>
  <c r="J54" i="5"/>
  <c r="K54" i="5"/>
  <c r="L54" i="5"/>
  <c r="M54" i="5"/>
  <c r="E55" i="5"/>
  <c r="F55" i="5"/>
  <c r="G55" i="5"/>
  <c r="H55" i="5"/>
  <c r="I55" i="5"/>
  <c r="J55" i="5"/>
  <c r="K55" i="5"/>
  <c r="L55" i="5"/>
  <c r="M55" i="5"/>
  <c r="I56" i="5"/>
  <c r="J56" i="5"/>
  <c r="K56" i="5"/>
  <c r="L56" i="5"/>
  <c r="M56" i="5"/>
  <c r="E58" i="5"/>
  <c r="F58" i="5"/>
  <c r="G58" i="5"/>
  <c r="H58" i="5"/>
  <c r="I58" i="5"/>
  <c r="J58" i="5"/>
  <c r="K58" i="5"/>
  <c r="L58" i="5"/>
  <c r="M58" i="5"/>
  <c r="D59" i="5"/>
  <c r="E59" i="5"/>
  <c r="F59" i="5"/>
  <c r="G59" i="5"/>
  <c r="H59" i="5"/>
  <c r="I59" i="5"/>
  <c r="J59" i="5"/>
  <c r="K59" i="5"/>
  <c r="L59" i="5"/>
  <c r="M59" i="5"/>
  <c r="D60" i="5"/>
  <c r="E60" i="5"/>
  <c r="F60" i="5"/>
  <c r="G60" i="5"/>
  <c r="H60" i="5"/>
  <c r="I60" i="5"/>
  <c r="J60" i="5"/>
  <c r="K60" i="5"/>
  <c r="L60" i="5"/>
  <c r="M60" i="5"/>
  <c r="D61" i="5"/>
  <c r="E61" i="5"/>
  <c r="F61" i="5"/>
  <c r="G61" i="5"/>
  <c r="H61" i="5"/>
  <c r="I61" i="5"/>
  <c r="J61" i="5"/>
  <c r="K61" i="5"/>
  <c r="L61" i="5"/>
  <c r="M61" i="5"/>
  <c r="D62" i="5"/>
  <c r="E62" i="5"/>
  <c r="F62" i="5"/>
  <c r="G62" i="5"/>
  <c r="H62" i="5"/>
  <c r="I62" i="5"/>
  <c r="J62" i="5"/>
  <c r="K62" i="5"/>
  <c r="L62" i="5"/>
  <c r="M62" i="5"/>
  <c r="D63" i="5"/>
  <c r="E63" i="5"/>
  <c r="F63" i="5"/>
  <c r="G63" i="5"/>
  <c r="H63" i="5"/>
  <c r="I63" i="5"/>
  <c r="J63" i="5"/>
  <c r="K63" i="5"/>
  <c r="L63" i="5"/>
  <c r="M63" i="5"/>
  <c r="D65" i="5"/>
  <c r="E65" i="5"/>
  <c r="F65" i="5"/>
  <c r="G65" i="5"/>
  <c r="H65" i="5"/>
  <c r="I65" i="5"/>
  <c r="J65" i="5"/>
  <c r="K65" i="5"/>
  <c r="L65" i="5"/>
  <c r="M65" i="5"/>
  <c r="D67" i="5"/>
  <c r="F67" i="5"/>
  <c r="G67" i="5"/>
  <c r="H67" i="5"/>
  <c r="I67" i="5"/>
  <c r="J67" i="5"/>
  <c r="K67" i="5"/>
  <c r="L67" i="5"/>
  <c r="M67" i="5"/>
  <c r="F68" i="5"/>
  <c r="G68" i="5"/>
  <c r="H68" i="5"/>
  <c r="I68" i="5"/>
  <c r="J68" i="5"/>
  <c r="K68" i="5"/>
  <c r="L68" i="5"/>
  <c r="M68" i="5"/>
  <c r="I69" i="5"/>
  <c r="J69" i="5"/>
  <c r="K69" i="5"/>
  <c r="L69" i="5"/>
  <c r="M69" i="5"/>
  <c r="D70" i="5"/>
  <c r="E70" i="5"/>
  <c r="F70" i="5"/>
  <c r="G70" i="5"/>
  <c r="H70" i="5"/>
  <c r="I70" i="5"/>
  <c r="J70" i="5"/>
  <c r="K70" i="5"/>
  <c r="L70" i="5"/>
  <c r="M70" i="5"/>
  <c r="D72" i="5"/>
  <c r="F72" i="5"/>
  <c r="G72" i="5"/>
  <c r="H72" i="5"/>
  <c r="I72" i="5"/>
  <c r="J72" i="5"/>
  <c r="K72" i="5"/>
  <c r="L72" i="5"/>
  <c r="M72" i="5"/>
  <c r="F73" i="5"/>
  <c r="G73" i="5"/>
  <c r="H73" i="5"/>
  <c r="I73" i="5"/>
  <c r="J73" i="5"/>
  <c r="K73" i="5"/>
  <c r="L73" i="5"/>
  <c r="M73" i="5"/>
  <c r="F74" i="5"/>
  <c r="I74" i="5"/>
  <c r="J74" i="5"/>
  <c r="K74" i="5"/>
  <c r="L74" i="5"/>
  <c r="M74" i="5"/>
  <c r="I75" i="5"/>
  <c r="J75" i="5"/>
  <c r="K75" i="5"/>
  <c r="L75" i="5"/>
  <c r="M75" i="5"/>
  <c r="I77" i="5"/>
  <c r="J77" i="5"/>
  <c r="K77" i="5"/>
  <c r="L77" i="5"/>
  <c r="M77" i="5"/>
  <c r="G79" i="5"/>
  <c r="H79" i="5"/>
  <c r="I79" i="5"/>
  <c r="L79" i="5"/>
  <c r="M79" i="5"/>
  <c r="F80" i="5"/>
  <c r="G80" i="5"/>
  <c r="H80" i="5"/>
  <c r="I80" i="5"/>
  <c r="J80" i="5"/>
  <c r="K80" i="5"/>
  <c r="L80" i="5"/>
  <c r="M80" i="5"/>
  <c r="G81" i="5"/>
  <c r="H81" i="5"/>
  <c r="I81" i="5"/>
  <c r="J81" i="5"/>
  <c r="K81" i="5"/>
  <c r="L81" i="5"/>
  <c r="M81" i="5"/>
  <c r="G82" i="5"/>
  <c r="H82" i="5"/>
  <c r="I82" i="5"/>
  <c r="J82" i="5"/>
  <c r="K82" i="5"/>
  <c r="L82" i="5"/>
  <c r="M82" i="5"/>
  <c r="E83" i="5"/>
  <c r="F83" i="5"/>
  <c r="G83" i="5"/>
  <c r="H83" i="5"/>
  <c r="I83" i="5"/>
  <c r="J83" i="5"/>
  <c r="K83" i="5"/>
  <c r="L83" i="5"/>
  <c r="M83" i="5"/>
  <c r="F85" i="5"/>
  <c r="G85" i="5"/>
  <c r="H85" i="5"/>
  <c r="I85" i="5"/>
  <c r="J85" i="5"/>
  <c r="K85" i="5"/>
  <c r="L85" i="5"/>
  <c r="M85" i="5"/>
  <c r="E87" i="5"/>
  <c r="I87" i="5"/>
  <c r="J87" i="5"/>
  <c r="K87" i="5"/>
  <c r="L87" i="5"/>
  <c r="M87" i="5"/>
  <c r="E88" i="5"/>
  <c r="F88" i="5"/>
  <c r="G88" i="5"/>
  <c r="H88" i="5"/>
  <c r="I88" i="5"/>
  <c r="J88" i="5"/>
  <c r="K88" i="5"/>
  <c r="L88" i="5"/>
  <c r="M88" i="5"/>
  <c r="D89" i="5"/>
  <c r="E89" i="5"/>
  <c r="F89" i="5"/>
  <c r="G89" i="5"/>
  <c r="H89" i="5"/>
  <c r="I89" i="5"/>
  <c r="J89" i="5"/>
  <c r="K89" i="5"/>
  <c r="L89" i="5"/>
  <c r="M89" i="5"/>
  <c r="I91" i="5"/>
  <c r="J91" i="5"/>
  <c r="K91" i="5"/>
  <c r="L91" i="5"/>
  <c r="M91" i="5"/>
  <c r="F92" i="5"/>
  <c r="G92" i="5"/>
  <c r="H92" i="5"/>
  <c r="I92" i="5"/>
  <c r="J92" i="5"/>
  <c r="K92" i="5"/>
  <c r="L92" i="5"/>
  <c r="M92" i="5"/>
  <c r="D94" i="5"/>
  <c r="E94" i="5"/>
  <c r="F94" i="5"/>
  <c r="G94" i="5"/>
  <c r="H94" i="5"/>
  <c r="I94" i="5"/>
  <c r="J94" i="5"/>
  <c r="K94" i="5"/>
  <c r="L94" i="5"/>
  <c r="M94" i="5"/>
  <c r="F95" i="5"/>
  <c r="G95" i="5"/>
  <c r="H95" i="5"/>
  <c r="I95" i="5"/>
  <c r="J95" i="5"/>
  <c r="K95" i="5"/>
  <c r="L95" i="5"/>
  <c r="M95" i="5"/>
  <c r="I96" i="5"/>
  <c r="J96" i="5"/>
  <c r="K96" i="5"/>
  <c r="L96" i="5"/>
  <c r="M96" i="5"/>
  <c r="G97" i="5"/>
  <c r="H97" i="5"/>
  <c r="I97" i="5"/>
  <c r="J97" i="5"/>
  <c r="K97" i="5"/>
  <c r="L97" i="5"/>
  <c r="M97" i="5"/>
  <c r="D98" i="5"/>
  <c r="E98" i="5"/>
  <c r="F98" i="5"/>
  <c r="G98" i="5"/>
  <c r="H98" i="5"/>
  <c r="I98" i="5"/>
  <c r="I99" i="5"/>
  <c r="J99" i="5"/>
  <c r="K99" i="5"/>
  <c r="L99" i="5"/>
  <c r="M99" i="5"/>
  <c r="D101" i="5"/>
  <c r="E101" i="5"/>
  <c r="F101" i="5"/>
  <c r="G101" i="5"/>
  <c r="H101" i="5"/>
  <c r="I101" i="5"/>
  <c r="J101" i="5"/>
  <c r="K101" i="5"/>
  <c r="L101" i="5"/>
  <c r="M101" i="5"/>
  <c r="E102" i="5"/>
  <c r="F102" i="5"/>
  <c r="G102" i="5"/>
  <c r="H102" i="5"/>
  <c r="I102" i="5"/>
  <c r="J102" i="5"/>
  <c r="K102" i="5"/>
  <c r="L102" i="5"/>
  <c r="M102" i="5"/>
  <c r="D103" i="5"/>
  <c r="E103" i="5"/>
  <c r="F103" i="5"/>
  <c r="H103" i="5"/>
  <c r="I103" i="5"/>
  <c r="J103" i="5"/>
  <c r="K103" i="5"/>
  <c r="L103" i="5"/>
  <c r="M103" i="5"/>
  <c r="D104" i="5"/>
  <c r="E104" i="5"/>
  <c r="F104" i="5"/>
  <c r="G104" i="5"/>
  <c r="H104" i="5"/>
  <c r="I104" i="5"/>
  <c r="D105" i="5"/>
  <c r="E105" i="5"/>
  <c r="F105" i="5"/>
  <c r="G105" i="5"/>
  <c r="H105" i="5"/>
  <c r="I105" i="5"/>
  <c r="J105" i="5"/>
  <c r="K105" i="5"/>
  <c r="L105" i="5"/>
  <c r="M105" i="5"/>
  <c r="D111" i="5"/>
  <c r="E111" i="5"/>
  <c r="F111" i="5"/>
  <c r="G111" i="5"/>
  <c r="H111" i="5"/>
  <c r="I111" i="5"/>
  <c r="J111" i="5"/>
  <c r="K111" i="5"/>
  <c r="L111" i="5"/>
  <c r="M111" i="5"/>
  <c r="D112" i="5"/>
  <c r="E112" i="5"/>
  <c r="F112" i="5"/>
  <c r="G112" i="5"/>
  <c r="H112" i="5"/>
  <c r="I112" i="5"/>
  <c r="J112" i="5"/>
  <c r="K112" i="5"/>
  <c r="L112" i="5"/>
  <c r="M112" i="5"/>
  <c r="D113" i="5"/>
  <c r="E113" i="5"/>
  <c r="F113" i="5"/>
  <c r="G113" i="5"/>
  <c r="H113" i="5"/>
  <c r="I113" i="5"/>
  <c r="J113" i="5"/>
  <c r="K113" i="5"/>
  <c r="L113" i="5"/>
  <c r="M113" i="5"/>
  <c r="D114" i="5"/>
  <c r="E114" i="5"/>
  <c r="F114" i="5"/>
  <c r="G114" i="5"/>
  <c r="H114" i="5"/>
  <c r="I114" i="5"/>
  <c r="J114" i="5"/>
  <c r="K114" i="5"/>
  <c r="L114" i="5"/>
  <c r="M114" i="5"/>
  <c r="D115" i="5"/>
  <c r="E115" i="5"/>
  <c r="F115" i="5"/>
  <c r="G115" i="5"/>
  <c r="H115" i="5"/>
  <c r="I115" i="5"/>
  <c r="J115" i="5"/>
  <c r="K115" i="5"/>
  <c r="L115" i="5"/>
  <c r="M115" i="5"/>
  <c r="D116" i="5"/>
  <c r="E116" i="5"/>
  <c r="F116" i="5"/>
  <c r="G116" i="5"/>
  <c r="H116" i="5"/>
  <c r="I116" i="5"/>
  <c r="J116" i="5"/>
  <c r="K116" i="5"/>
  <c r="L116" i="5"/>
  <c r="M116" i="5"/>
  <c r="E117" i="5"/>
  <c r="F117" i="5"/>
  <c r="G117" i="5"/>
  <c r="H117" i="5"/>
  <c r="I117" i="5"/>
  <c r="J117" i="5"/>
  <c r="K117" i="5"/>
  <c r="L117" i="5"/>
  <c r="M117" i="5"/>
  <c r="D118" i="5"/>
  <c r="E118" i="5"/>
  <c r="F118" i="5"/>
  <c r="G118" i="5"/>
  <c r="H118" i="5"/>
  <c r="I118" i="5"/>
  <c r="J118" i="5"/>
  <c r="K118" i="5"/>
  <c r="L118" i="5"/>
  <c r="M118" i="5"/>
  <c r="E119" i="5"/>
  <c r="F119" i="5"/>
  <c r="G119" i="5"/>
  <c r="H119" i="5"/>
  <c r="I119" i="5"/>
  <c r="J119" i="5"/>
  <c r="K119" i="5"/>
  <c r="L119" i="5"/>
  <c r="M119" i="5"/>
  <c r="D120" i="5"/>
  <c r="E120" i="5"/>
  <c r="F120" i="5"/>
  <c r="G120" i="5"/>
  <c r="H120" i="5"/>
  <c r="I120" i="5"/>
  <c r="J120" i="5"/>
  <c r="K120" i="5"/>
  <c r="L120" i="5"/>
  <c r="M120" i="5"/>
  <c r="E121" i="5"/>
  <c r="F121" i="5"/>
  <c r="G121" i="5"/>
  <c r="H121" i="5"/>
  <c r="I121" i="5"/>
  <c r="J121" i="5"/>
  <c r="K121" i="5"/>
  <c r="L121" i="5"/>
  <c r="M121" i="5"/>
  <c r="D122" i="5"/>
  <c r="E122" i="5"/>
  <c r="F122" i="5"/>
  <c r="G122" i="5"/>
  <c r="H122" i="5"/>
  <c r="I122" i="5"/>
  <c r="J122" i="5"/>
  <c r="K122" i="5"/>
  <c r="L122" i="5"/>
  <c r="M122" i="5"/>
  <c r="D123" i="5"/>
  <c r="E123" i="5"/>
  <c r="F123" i="5"/>
  <c r="G123" i="5"/>
  <c r="H123" i="5"/>
  <c r="I123" i="5"/>
  <c r="J123" i="5"/>
  <c r="K123" i="5"/>
  <c r="L123" i="5"/>
  <c r="M123" i="5"/>
  <c r="D124" i="5"/>
  <c r="E124" i="5"/>
  <c r="F124" i="5"/>
  <c r="G124" i="5"/>
  <c r="H124" i="5"/>
  <c r="I124" i="5"/>
  <c r="J124" i="5"/>
  <c r="K124" i="5"/>
  <c r="L124" i="5"/>
  <c r="M124" i="5"/>
  <c r="D125" i="5"/>
  <c r="F125" i="5"/>
  <c r="G125" i="5"/>
  <c r="H125" i="5"/>
  <c r="I125" i="5"/>
  <c r="J125" i="5"/>
  <c r="K125" i="5"/>
  <c r="L125" i="5"/>
  <c r="M125" i="5"/>
  <c r="I126" i="5"/>
  <c r="J126" i="5"/>
  <c r="K126" i="5"/>
  <c r="L126" i="5"/>
  <c r="M126" i="5"/>
  <c r="E127" i="5"/>
  <c r="F127" i="5"/>
  <c r="G127" i="5"/>
  <c r="H127" i="5"/>
  <c r="I127" i="5"/>
  <c r="J127" i="5"/>
  <c r="K127" i="5"/>
  <c r="L127" i="5"/>
  <c r="M127" i="5"/>
  <c r="F128" i="5"/>
  <c r="G128" i="5"/>
  <c r="H128" i="5"/>
  <c r="I128" i="5"/>
  <c r="J128" i="5"/>
  <c r="K128" i="5"/>
  <c r="L128" i="5"/>
  <c r="M128" i="5"/>
  <c r="D129" i="5"/>
  <c r="E129" i="5"/>
  <c r="F129" i="5"/>
  <c r="G129" i="5"/>
  <c r="H129" i="5"/>
  <c r="I129" i="5"/>
  <c r="J129" i="5"/>
  <c r="K129" i="5"/>
  <c r="L129" i="5"/>
  <c r="M129" i="5"/>
  <c r="F130" i="5"/>
  <c r="G130" i="5"/>
  <c r="H130" i="5"/>
  <c r="I130" i="5"/>
  <c r="J130" i="5"/>
  <c r="K130" i="5"/>
  <c r="L130" i="5"/>
  <c r="M130" i="5"/>
  <c r="D131" i="5"/>
  <c r="E131" i="5"/>
  <c r="F131" i="5"/>
  <c r="G131" i="5"/>
  <c r="H131" i="5"/>
  <c r="I131" i="5"/>
  <c r="J131" i="5"/>
  <c r="K131" i="5"/>
  <c r="L131" i="5"/>
  <c r="M131" i="5"/>
  <c r="D132" i="5"/>
  <c r="E132" i="5"/>
  <c r="F132" i="5"/>
  <c r="G132" i="5"/>
  <c r="H132" i="5"/>
  <c r="I132" i="5"/>
  <c r="J132" i="5"/>
  <c r="K132" i="5"/>
  <c r="L132" i="5"/>
  <c r="M132" i="5"/>
  <c r="E6" i="5"/>
  <c r="F6" i="5"/>
  <c r="G6" i="5"/>
  <c r="H6" i="5"/>
  <c r="I6" i="5"/>
  <c r="J6" i="5"/>
  <c r="K6" i="5"/>
  <c r="L6" i="5"/>
  <c r="M6" i="5"/>
  <c r="D6" i="5"/>
  <c r="D139" i="2"/>
  <c r="E139" i="2"/>
  <c r="F139" i="2"/>
  <c r="G139" i="2"/>
  <c r="H139" i="2"/>
  <c r="I139" i="2"/>
  <c r="J139" i="2"/>
  <c r="K139" i="2"/>
  <c r="L139" i="2"/>
  <c r="M139" i="2"/>
  <c r="D140" i="2"/>
  <c r="E140" i="2"/>
  <c r="F140" i="2"/>
  <c r="G140" i="2"/>
  <c r="H140" i="2"/>
  <c r="I140" i="2"/>
  <c r="J140" i="2"/>
  <c r="K140" i="2"/>
  <c r="L140" i="2"/>
  <c r="M140" i="2"/>
  <c r="D141" i="2"/>
  <c r="E141" i="2"/>
  <c r="F141" i="2"/>
  <c r="G141" i="2"/>
  <c r="H141" i="2"/>
  <c r="I141" i="2"/>
  <c r="J141" i="2"/>
  <c r="K141" i="2"/>
  <c r="L141" i="2"/>
  <c r="M141" i="2"/>
  <c r="D142" i="2"/>
  <c r="E142" i="2"/>
  <c r="F142" i="2"/>
  <c r="G142" i="2"/>
  <c r="H142" i="2"/>
  <c r="I142" i="2"/>
  <c r="J142" i="2"/>
  <c r="K142" i="2"/>
  <c r="L142" i="2"/>
  <c r="M142" i="2"/>
  <c r="D143" i="2"/>
  <c r="E143" i="2"/>
  <c r="F143" i="2"/>
  <c r="G143" i="2"/>
  <c r="H143" i="2"/>
  <c r="I143" i="2"/>
  <c r="J143" i="2"/>
  <c r="K143" i="2"/>
  <c r="L143" i="2"/>
  <c r="M143" i="2"/>
  <c r="D144" i="2"/>
  <c r="E144" i="2"/>
  <c r="F144" i="2"/>
  <c r="G144" i="2"/>
  <c r="H144" i="2"/>
  <c r="I144" i="2"/>
  <c r="J144" i="2"/>
  <c r="K144" i="2"/>
  <c r="L144" i="2"/>
  <c r="M144" i="2"/>
  <c r="D145" i="2"/>
  <c r="E145" i="2"/>
  <c r="F145" i="2"/>
  <c r="G145" i="2"/>
  <c r="H145" i="2"/>
  <c r="I145" i="2"/>
  <c r="J145" i="2"/>
  <c r="K145" i="2"/>
  <c r="L145" i="2"/>
  <c r="M145" i="2"/>
  <c r="D146" i="2"/>
  <c r="E146" i="2"/>
  <c r="F146" i="2"/>
  <c r="G146" i="2"/>
  <c r="H146" i="2"/>
  <c r="I146" i="2"/>
  <c r="J146" i="2"/>
  <c r="K146" i="2"/>
  <c r="L146" i="2"/>
  <c r="M146" i="2"/>
  <c r="D147" i="2"/>
  <c r="E147" i="2"/>
  <c r="F147" i="2"/>
  <c r="G147" i="2"/>
  <c r="H147" i="2"/>
  <c r="I147" i="2"/>
  <c r="J147" i="2"/>
  <c r="K147" i="2"/>
  <c r="L147" i="2"/>
  <c r="M147" i="2"/>
  <c r="D148" i="2"/>
  <c r="E148" i="2"/>
  <c r="F148" i="2"/>
  <c r="G148" i="2"/>
  <c r="H148" i="2"/>
  <c r="I148" i="2"/>
  <c r="J148" i="2"/>
  <c r="K148" i="2"/>
  <c r="L148" i="2"/>
  <c r="M148" i="2"/>
  <c r="D149" i="2"/>
  <c r="E149" i="2"/>
  <c r="F149" i="2"/>
  <c r="G149" i="2"/>
  <c r="H149" i="2"/>
  <c r="I149" i="2"/>
  <c r="J149" i="2"/>
  <c r="K149" i="2"/>
  <c r="L149" i="2"/>
  <c r="M149" i="2"/>
  <c r="D150" i="2"/>
  <c r="E150" i="2"/>
  <c r="F150" i="2"/>
  <c r="G150" i="2"/>
  <c r="H150" i="2"/>
  <c r="I150" i="2"/>
  <c r="J150" i="2"/>
  <c r="K150" i="2"/>
  <c r="L150" i="2"/>
  <c r="M150" i="2"/>
  <c r="D151" i="2"/>
  <c r="E151" i="2"/>
  <c r="F151" i="2"/>
  <c r="G151" i="2"/>
  <c r="H151" i="2"/>
  <c r="I151" i="2"/>
  <c r="J151" i="2"/>
  <c r="K151" i="2"/>
  <c r="L151" i="2"/>
  <c r="M151" i="2"/>
  <c r="D152" i="2"/>
  <c r="E152" i="2"/>
  <c r="F152" i="2"/>
  <c r="G152" i="2"/>
  <c r="H152" i="2"/>
  <c r="I152" i="2"/>
  <c r="J152" i="2"/>
  <c r="K152" i="2"/>
  <c r="L152" i="2"/>
  <c r="M152" i="2"/>
  <c r="D153" i="2"/>
  <c r="E153" i="2"/>
  <c r="F153" i="2"/>
  <c r="G153" i="2"/>
  <c r="H153" i="2"/>
  <c r="I153" i="2"/>
  <c r="J153" i="2"/>
  <c r="K153" i="2"/>
  <c r="L153" i="2"/>
  <c r="M153" i="2"/>
  <c r="D154" i="2"/>
  <c r="E154" i="2"/>
  <c r="F154" i="2"/>
  <c r="G154" i="2"/>
  <c r="H154" i="2"/>
  <c r="I154" i="2"/>
  <c r="J154" i="2"/>
  <c r="K154" i="2"/>
  <c r="L154" i="2"/>
  <c r="M154" i="2"/>
  <c r="D155" i="2"/>
  <c r="E155" i="2"/>
  <c r="F155" i="2"/>
  <c r="G155" i="2"/>
  <c r="H155" i="2"/>
  <c r="I155" i="2"/>
  <c r="J155" i="2"/>
  <c r="K155" i="2"/>
  <c r="L155" i="2"/>
  <c r="M155" i="2"/>
  <c r="D156" i="2"/>
  <c r="E156" i="2"/>
  <c r="F156" i="2"/>
  <c r="G156" i="2"/>
  <c r="H156" i="2"/>
  <c r="I156" i="2"/>
  <c r="J156" i="2"/>
  <c r="K156" i="2"/>
  <c r="L156" i="2"/>
  <c r="M156" i="2"/>
  <c r="D157" i="2"/>
  <c r="E157" i="2"/>
  <c r="F157" i="2"/>
  <c r="G157" i="2"/>
  <c r="H157" i="2"/>
  <c r="I157" i="2"/>
  <c r="J157" i="2"/>
  <c r="K157" i="2"/>
  <c r="L157" i="2"/>
  <c r="M157" i="2"/>
  <c r="D158" i="2"/>
  <c r="E158" i="2"/>
  <c r="F158" i="2"/>
  <c r="G158" i="2"/>
  <c r="H158" i="2"/>
  <c r="I158" i="2"/>
  <c r="J158" i="2"/>
  <c r="K158" i="2"/>
  <c r="L158" i="2"/>
  <c r="M158" i="2"/>
  <c r="D159" i="2"/>
  <c r="E159" i="2"/>
  <c r="F159" i="2"/>
  <c r="G159" i="2"/>
  <c r="H159" i="2"/>
  <c r="I159" i="2"/>
  <c r="J159" i="2"/>
  <c r="K159" i="2"/>
  <c r="L159" i="2"/>
  <c r="M159" i="2"/>
  <c r="M138" i="2"/>
  <c r="L138" i="2"/>
  <c r="K138" i="2"/>
  <c r="J138" i="2"/>
  <c r="I138" i="2"/>
  <c r="H138" i="2"/>
  <c r="G138" i="2"/>
  <c r="F138" i="2"/>
  <c r="E138" i="2"/>
  <c r="D138" i="2"/>
  <c r="E110" i="2"/>
  <c r="F110" i="2"/>
  <c r="F137" i="2" s="1"/>
  <c r="G110" i="2"/>
  <c r="G137" i="2" s="1"/>
  <c r="H110" i="2"/>
  <c r="I110" i="2"/>
  <c r="I137" i="2" s="1"/>
  <c r="J110" i="2"/>
  <c r="J137" i="2" s="1"/>
  <c r="K110" i="2"/>
  <c r="K137" i="2" s="1"/>
  <c r="L110" i="2"/>
  <c r="M110" i="2"/>
  <c r="M137" i="2" s="1"/>
  <c r="D110" i="2"/>
  <c r="M100" i="2"/>
  <c r="M93" i="2"/>
  <c r="M90" i="2"/>
  <c r="L90" i="2"/>
  <c r="M86" i="2"/>
  <c r="M84" i="2"/>
  <c r="M78" i="2"/>
  <c r="M76" i="2"/>
  <c r="M71" i="2"/>
  <c r="M66" i="2"/>
  <c r="M64" i="2"/>
  <c r="M57" i="2"/>
  <c r="M53" i="2"/>
  <c r="L100" i="2"/>
  <c r="L93" i="2"/>
  <c r="L86" i="2"/>
  <c r="L84" i="2"/>
  <c r="L78" i="2"/>
  <c r="L76" i="2"/>
  <c r="L71" i="2"/>
  <c r="L66" i="2"/>
  <c r="L64" i="2"/>
  <c r="L57" i="2"/>
  <c r="L53" i="2"/>
  <c r="K100" i="2"/>
  <c r="K93" i="2"/>
  <c r="K90" i="2"/>
  <c r="K86" i="2"/>
  <c r="K84" i="2"/>
  <c r="K78" i="2"/>
  <c r="K76" i="2"/>
  <c r="K71" i="2"/>
  <c r="K66" i="2"/>
  <c r="K64" i="2"/>
  <c r="K57" i="2"/>
  <c r="K53" i="2"/>
  <c r="J100" i="2"/>
  <c r="J93" i="2"/>
  <c r="J90" i="2"/>
  <c r="J86" i="2"/>
  <c r="J84" i="2"/>
  <c r="J78" i="2"/>
  <c r="J76" i="2"/>
  <c r="J71" i="2"/>
  <c r="J66" i="2"/>
  <c r="J64" i="2"/>
  <c r="J57" i="2"/>
  <c r="J53" i="2"/>
  <c r="I100" i="2"/>
  <c r="I93" i="2"/>
  <c r="I90" i="2"/>
  <c r="I86" i="2"/>
  <c r="I84" i="2"/>
  <c r="I78" i="2"/>
  <c r="I76" i="2"/>
  <c r="I71" i="2"/>
  <c r="I66" i="2"/>
  <c r="I64" i="2"/>
  <c r="I57" i="2"/>
  <c r="I53" i="2"/>
  <c r="H100" i="2"/>
  <c r="H93" i="2"/>
  <c r="H90" i="2"/>
  <c r="H86" i="2"/>
  <c r="H84" i="2"/>
  <c r="H78" i="2"/>
  <c r="H76" i="2"/>
  <c r="H71" i="2"/>
  <c r="H66" i="2"/>
  <c r="H64" i="2"/>
  <c r="H57" i="2"/>
  <c r="H53" i="2"/>
  <c r="G100" i="2"/>
  <c r="G93" i="2"/>
  <c r="G90" i="2"/>
  <c r="G86" i="2"/>
  <c r="G84" i="2"/>
  <c r="G78" i="2"/>
  <c r="G76" i="2"/>
  <c r="G71" i="2"/>
  <c r="G66" i="2"/>
  <c r="G64" i="2"/>
  <c r="G57" i="2"/>
  <c r="G53" i="2"/>
  <c r="F100" i="2"/>
  <c r="F93" i="2"/>
  <c r="F90" i="2"/>
  <c r="F86" i="2"/>
  <c r="F84" i="2"/>
  <c r="F78" i="2"/>
  <c r="F76" i="2"/>
  <c r="F71" i="2"/>
  <c r="F66" i="2"/>
  <c r="F64" i="2"/>
  <c r="F57" i="2"/>
  <c r="F53" i="2"/>
  <c r="E100" i="2"/>
  <c r="E93" i="2"/>
  <c r="E90" i="2"/>
  <c r="E86" i="2"/>
  <c r="E84" i="2"/>
  <c r="E78" i="2"/>
  <c r="E76" i="2"/>
  <c r="E71" i="2"/>
  <c r="E66" i="2"/>
  <c r="E64" i="2"/>
  <c r="E57" i="2"/>
  <c r="E53" i="2"/>
  <c r="D100" i="2"/>
  <c r="D93" i="2"/>
  <c r="D90" i="2"/>
  <c r="D86" i="2"/>
  <c r="D84" i="2"/>
  <c r="D78" i="2"/>
  <c r="D76" i="2"/>
  <c r="D71" i="2"/>
  <c r="D66" i="2"/>
  <c r="D64" i="2"/>
  <c r="D57" i="2"/>
  <c r="M46" i="2"/>
  <c r="L46" i="2"/>
  <c r="K46" i="2"/>
  <c r="J46" i="2"/>
  <c r="I46" i="2"/>
  <c r="H46" i="2"/>
  <c r="G46" i="2"/>
  <c r="F46" i="2"/>
  <c r="E46" i="2"/>
  <c r="D46" i="2"/>
  <c r="E44" i="2"/>
  <c r="F44" i="2"/>
  <c r="G44" i="2"/>
  <c r="H44" i="2"/>
  <c r="I44" i="2"/>
  <c r="J44" i="2"/>
  <c r="K44" i="2"/>
  <c r="L44" i="2"/>
  <c r="M44" i="2"/>
  <c r="M40" i="2"/>
  <c r="L40" i="2"/>
  <c r="K40" i="2"/>
  <c r="J40" i="2"/>
  <c r="I40" i="2"/>
  <c r="H40" i="2"/>
  <c r="G40" i="2"/>
  <c r="F40" i="2"/>
  <c r="E40" i="2"/>
  <c r="D40" i="2"/>
  <c r="M36" i="2"/>
  <c r="L36" i="2"/>
  <c r="K36" i="2"/>
  <c r="J36" i="2"/>
  <c r="I36" i="2"/>
  <c r="H36" i="2"/>
  <c r="G36" i="2"/>
  <c r="F36" i="2"/>
  <c r="E36" i="2"/>
  <c r="D36" i="2"/>
  <c r="M31" i="2"/>
  <c r="L31" i="2"/>
  <c r="K31" i="2"/>
  <c r="J31" i="2"/>
  <c r="I31" i="2"/>
  <c r="H31" i="2"/>
  <c r="G31" i="2"/>
  <c r="F31" i="2"/>
  <c r="E31" i="2"/>
  <c r="D31" i="2"/>
  <c r="E28" i="2"/>
  <c r="F28" i="2"/>
  <c r="G28" i="2"/>
  <c r="H28" i="2"/>
  <c r="I28" i="2"/>
  <c r="J28" i="2"/>
  <c r="K28" i="2"/>
  <c r="L28" i="2"/>
  <c r="M28" i="2"/>
  <c r="D28" i="2"/>
  <c r="E26" i="2"/>
  <c r="F26" i="2"/>
  <c r="G26" i="2"/>
  <c r="H26" i="2"/>
  <c r="I26" i="2"/>
  <c r="J26" i="2"/>
  <c r="K26" i="2"/>
  <c r="L26" i="2"/>
  <c r="M26" i="2"/>
  <c r="D26" i="2"/>
  <c r="E23" i="2"/>
  <c r="F23" i="2"/>
  <c r="G23" i="2"/>
  <c r="H23" i="2"/>
  <c r="I23" i="2"/>
  <c r="J23" i="2"/>
  <c r="K23" i="2"/>
  <c r="L23" i="2"/>
  <c r="M23" i="2"/>
  <c r="D23" i="2"/>
  <c r="E21" i="2"/>
  <c r="F21" i="2"/>
  <c r="G21" i="2"/>
  <c r="H21" i="2"/>
  <c r="I21" i="2"/>
  <c r="J21" i="2"/>
  <c r="K21" i="2"/>
  <c r="L21" i="2"/>
  <c r="M21" i="2"/>
  <c r="D21" i="2"/>
  <c r="E138" i="1"/>
  <c r="F138" i="1"/>
  <c r="G138" i="1"/>
  <c r="H138" i="1"/>
  <c r="I138" i="1"/>
  <c r="J138" i="1"/>
  <c r="K138" i="1"/>
  <c r="L138" i="1"/>
  <c r="M138" i="1"/>
  <c r="E139" i="1"/>
  <c r="F139" i="1"/>
  <c r="G139" i="1"/>
  <c r="H139" i="1"/>
  <c r="I139" i="1"/>
  <c r="J139" i="1"/>
  <c r="K139" i="1"/>
  <c r="L139" i="1"/>
  <c r="M139" i="1"/>
  <c r="E140" i="1"/>
  <c r="F140" i="1"/>
  <c r="G140" i="1"/>
  <c r="H140" i="1"/>
  <c r="I140" i="1"/>
  <c r="J140" i="1"/>
  <c r="K140" i="1"/>
  <c r="L140" i="1"/>
  <c r="M140" i="1"/>
  <c r="E141" i="1"/>
  <c r="F141" i="1"/>
  <c r="G141" i="1"/>
  <c r="H141" i="1"/>
  <c r="I141" i="1"/>
  <c r="J141" i="1"/>
  <c r="K141" i="1"/>
  <c r="L141" i="1"/>
  <c r="M141" i="1"/>
  <c r="E142" i="1"/>
  <c r="F142" i="1"/>
  <c r="G142" i="1"/>
  <c r="H142" i="1"/>
  <c r="I142" i="1"/>
  <c r="J142" i="1"/>
  <c r="K142" i="1"/>
  <c r="L142" i="1"/>
  <c r="M142" i="1"/>
  <c r="E143" i="1"/>
  <c r="F143" i="1"/>
  <c r="G143" i="1"/>
  <c r="H143" i="1"/>
  <c r="I143" i="1"/>
  <c r="J143" i="1"/>
  <c r="K143" i="1"/>
  <c r="L143" i="1"/>
  <c r="M143" i="1"/>
  <c r="E144" i="1"/>
  <c r="F144" i="1"/>
  <c r="G144" i="1"/>
  <c r="H144" i="1"/>
  <c r="I144" i="1"/>
  <c r="J144" i="1"/>
  <c r="K144" i="1"/>
  <c r="L144" i="1"/>
  <c r="M144" i="1"/>
  <c r="E145" i="1"/>
  <c r="F145" i="1"/>
  <c r="G145" i="1"/>
  <c r="H145" i="1"/>
  <c r="I145" i="1"/>
  <c r="J145" i="1"/>
  <c r="K145" i="1"/>
  <c r="L145" i="1"/>
  <c r="M145" i="1"/>
  <c r="E146" i="1"/>
  <c r="F146" i="1"/>
  <c r="G146" i="1"/>
  <c r="H146" i="1"/>
  <c r="I146" i="1"/>
  <c r="J146" i="1"/>
  <c r="K146" i="1"/>
  <c r="L146" i="1"/>
  <c r="M146" i="1"/>
  <c r="E147" i="1"/>
  <c r="F147" i="1"/>
  <c r="G147" i="1"/>
  <c r="H147" i="1"/>
  <c r="I147" i="1"/>
  <c r="J147" i="1"/>
  <c r="K147" i="1"/>
  <c r="L147" i="1"/>
  <c r="M147" i="1"/>
  <c r="E148" i="1"/>
  <c r="F148" i="1"/>
  <c r="G148" i="1"/>
  <c r="H148" i="1"/>
  <c r="I148" i="1"/>
  <c r="J148" i="1"/>
  <c r="K148" i="1"/>
  <c r="L148" i="1"/>
  <c r="M148" i="1"/>
  <c r="E149" i="1"/>
  <c r="F149" i="1"/>
  <c r="G149" i="1"/>
  <c r="H149" i="1"/>
  <c r="I149" i="1"/>
  <c r="J149" i="1"/>
  <c r="K149" i="1"/>
  <c r="L149" i="1"/>
  <c r="M149" i="1"/>
  <c r="E150" i="1"/>
  <c r="F150" i="1"/>
  <c r="G150" i="1"/>
  <c r="H150" i="1"/>
  <c r="I150" i="1"/>
  <c r="J150" i="1"/>
  <c r="K150" i="1"/>
  <c r="L150" i="1"/>
  <c r="M150" i="1"/>
  <c r="E151" i="1"/>
  <c r="F151" i="1"/>
  <c r="G151" i="1"/>
  <c r="H151" i="1"/>
  <c r="I151" i="1"/>
  <c r="J151" i="1"/>
  <c r="K151" i="1"/>
  <c r="L151" i="1"/>
  <c r="M151" i="1"/>
  <c r="E152" i="1"/>
  <c r="F152" i="1"/>
  <c r="G152" i="1"/>
  <c r="H152" i="1"/>
  <c r="I152" i="1"/>
  <c r="J152" i="1"/>
  <c r="K152" i="1"/>
  <c r="L152" i="1"/>
  <c r="M152" i="1"/>
  <c r="E153" i="1"/>
  <c r="F153" i="1"/>
  <c r="G153" i="1"/>
  <c r="H153" i="1"/>
  <c r="I153" i="1"/>
  <c r="J153" i="1"/>
  <c r="K153" i="1"/>
  <c r="L153" i="1"/>
  <c r="M153" i="1"/>
  <c r="E154" i="1"/>
  <c r="F154" i="1"/>
  <c r="G154" i="1"/>
  <c r="H154" i="1"/>
  <c r="I154" i="1"/>
  <c r="J154" i="1"/>
  <c r="K154" i="1"/>
  <c r="L154" i="1"/>
  <c r="M154" i="1"/>
  <c r="E155" i="1"/>
  <c r="F155" i="1"/>
  <c r="G155" i="1"/>
  <c r="H155" i="1"/>
  <c r="I155" i="1"/>
  <c r="J155" i="1"/>
  <c r="K155" i="1"/>
  <c r="L155" i="1"/>
  <c r="M155" i="1"/>
  <c r="E156" i="1"/>
  <c r="F156" i="1"/>
  <c r="G156" i="1"/>
  <c r="H156" i="1"/>
  <c r="I156" i="1"/>
  <c r="J156" i="1"/>
  <c r="K156" i="1"/>
  <c r="L156" i="1"/>
  <c r="M156" i="1"/>
  <c r="E157" i="1"/>
  <c r="F157" i="1"/>
  <c r="G157" i="1"/>
  <c r="H157" i="1"/>
  <c r="I157" i="1"/>
  <c r="J157" i="1"/>
  <c r="K157" i="1"/>
  <c r="L157" i="1"/>
  <c r="M157" i="1"/>
  <c r="E158" i="1"/>
  <c r="F158" i="1"/>
  <c r="G158" i="1"/>
  <c r="H158" i="1"/>
  <c r="I158" i="1"/>
  <c r="J158" i="1"/>
  <c r="K158" i="1"/>
  <c r="L158" i="1"/>
  <c r="M158" i="1"/>
  <c r="M137" i="1"/>
  <c r="L137" i="1"/>
  <c r="K137" i="1"/>
  <c r="J137" i="1"/>
  <c r="I137" i="1"/>
  <c r="H137" i="1"/>
  <c r="G137" i="1"/>
  <c r="F137" i="1"/>
  <c r="E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1" i="1"/>
  <c r="D152" i="1"/>
  <c r="D153" i="1"/>
  <c r="D154" i="1"/>
  <c r="D155" i="1"/>
  <c r="D156" i="1"/>
  <c r="D157" i="1"/>
  <c r="D158" i="1"/>
  <c r="D137" i="1"/>
  <c r="D40" i="1"/>
  <c r="E40" i="1"/>
  <c r="F40" i="1"/>
  <c r="G40" i="1"/>
  <c r="H40" i="1"/>
  <c r="I40" i="1"/>
  <c r="J40" i="1"/>
  <c r="K40" i="1"/>
  <c r="L40" i="1"/>
  <c r="M40" i="1"/>
  <c r="M100" i="1"/>
  <c r="M93" i="1"/>
  <c r="M90" i="1"/>
  <c r="M86" i="1"/>
  <c r="M84" i="1"/>
  <c r="M78" i="1"/>
  <c r="M76" i="1"/>
  <c r="M71" i="1"/>
  <c r="L100" i="1"/>
  <c r="L93" i="1"/>
  <c r="L90" i="1"/>
  <c r="L86" i="1"/>
  <c r="L84" i="1"/>
  <c r="L78" i="1"/>
  <c r="L76" i="1"/>
  <c r="L71" i="1"/>
  <c r="K100" i="1"/>
  <c r="K93" i="1"/>
  <c r="K90" i="1"/>
  <c r="K86" i="1"/>
  <c r="K84" i="1"/>
  <c r="K78" i="1"/>
  <c r="K76" i="1"/>
  <c r="K71" i="1"/>
  <c r="J100" i="1"/>
  <c r="J93" i="1"/>
  <c r="J90" i="1"/>
  <c r="J86" i="1"/>
  <c r="J84" i="1"/>
  <c r="J78" i="1"/>
  <c r="J76" i="1"/>
  <c r="J71" i="1"/>
  <c r="I100" i="1"/>
  <c r="I93" i="1"/>
  <c r="I90" i="1"/>
  <c r="I86" i="1"/>
  <c r="I84" i="1"/>
  <c r="I78" i="1"/>
  <c r="I76" i="1"/>
  <c r="I71" i="1"/>
  <c r="H100" i="1"/>
  <c r="H93" i="1"/>
  <c r="H90" i="1"/>
  <c r="H86" i="1"/>
  <c r="H84" i="1"/>
  <c r="H78" i="1"/>
  <c r="H71" i="1"/>
  <c r="M66" i="1"/>
  <c r="M64" i="1"/>
  <c r="L66" i="1"/>
  <c r="L64" i="1"/>
  <c r="K66" i="1"/>
  <c r="K64" i="1"/>
  <c r="J66" i="1"/>
  <c r="J64" i="1"/>
  <c r="I66" i="1"/>
  <c r="I64" i="1"/>
  <c r="H66" i="1"/>
  <c r="H64" i="1"/>
  <c r="M57" i="1"/>
  <c r="M53" i="1"/>
  <c r="L57" i="1"/>
  <c r="L53" i="1"/>
  <c r="K57" i="1"/>
  <c r="K53" i="1"/>
  <c r="J57" i="1"/>
  <c r="J53" i="1"/>
  <c r="I57" i="1"/>
  <c r="I53" i="1"/>
  <c r="H57" i="1"/>
  <c r="H53" i="1"/>
  <c r="M46" i="1"/>
  <c r="M44" i="1"/>
  <c r="M36" i="1"/>
  <c r="M31" i="1"/>
  <c r="L46" i="1"/>
  <c r="L44" i="1"/>
  <c r="L36" i="1"/>
  <c r="L31" i="1"/>
  <c r="K46" i="1"/>
  <c r="K44" i="1"/>
  <c r="K36" i="1"/>
  <c r="K31" i="1"/>
  <c r="J46" i="1"/>
  <c r="J44" i="1"/>
  <c r="J36" i="1"/>
  <c r="J31" i="1"/>
  <c r="I46" i="1"/>
  <c r="I44" i="1"/>
  <c r="I36" i="1"/>
  <c r="I31" i="1"/>
  <c r="H46" i="1"/>
  <c r="H44" i="1"/>
  <c r="H36" i="1"/>
  <c r="H31" i="1"/>
  <c r="M28" i="1"/>
  <c r="L28" i="1"/>
  <c r="K28" i="1"/>
  <c r="J28" i="1"/>
  <c r="I28" i="1"/>
  <c r="H28" i="1"/>
  <c r="M26" i="1"/>
  <c r="M23" i="1"/>
  <c r="L26" i="1"/>
  <c r="L23" i="1"/>
  <c r="K26" i="1"/>
  <c r="K23" i="1"/>
  <c r="J26" i="1"/>
  <c r="J23" i="1"/>
  <c r="I26" i="1"/>
  <c r="I23" i="1"/>
  <c r="H26" i="1"/>
  <c r="H23" i="1"/>
  <c r="H21" i="1"/>
  <c r="I21" i="1"/>
  <c r="J21" i="1"/>
  <c r="K21" i="1"/>
  <c r="L21" i="1"/>
  <c r="M21" i="1"/>
  <c r="M5" i="1"/>
  <c r="L5" i="1"/>
  <c r="K5" i="1"/>
  <c r="J5" i="1"/>
  <c r="I5" i="1"/>
  <c r="H5" i="1"/>
  <c r="G100" i="1"/>
  <c r="G93" i="1"/>
  <c r="G90" i="1"/>
  <c r="G86" i="1"/>
  <c r="G84" i="1"/>
  <c r="G78" i="1"/>
  <c r="G76" i="1"/>
  <c r="G71" i="1"/>
  <c r="G66" i="1"/>
  <c r="G64" i="1"/>
  <c r="G57" i="1"/>
  <c r="G53" i="1"/>
  <c r="G46" i="1"/>
  <c r="G44" i="1"/>
  <c r="G36" i="1"/>
  <c r="G31" i="1"/>
  <c r="G28" i="1"/>
  <c r="G26" i="1"/>
  <c r="G23" i="1"/>
  <c r="G21" i="1"/>
  <c r="G5" i="1"/>
  <c r="F100" i="1"/>
  <c r="F93" i="1"/>
  <c r="F90" i="1"/>
  <c r="F86" i="1"/>
  <c r="F84" i="1"/>
  <c r="F78" i="1"/>
  <c r="F76" i="1"/>
  <c r="F71" i="1"/>
  <c r="F66" i="1"/>
  <c r="F64" i="1"/>
  <c r="F57" i="1"/>
  <c r="F53" i="1"/>
  <c r="F46" i="1"/>
  <c r="F44" i="1"/>
  <c r="F36" i="1"/>
  <c r="F31" i="1"/>
  <c r="F28" i="1"/>
  <c r="F26" i="1"/>
  <c r="F23" i="1"/>
  <c r="F21" i="1"/>
  <c r="F5" i="1"/>
  <c r="E100" i="1"/>
  <c r="E93" i="1"/>
  <c r="E90" i="1"/>
  <c r="E86" i="1"/>
  <c r="E84" i="1"/>
  <c r="E78" i="1"/>
  <c r="E76" i="1"/>
  <c r="E71" i="1"/>
  <c r="E66" i="1"/>
  <c r="E64" i="1"/>
  <c r="E57" i="1"/>
  <c r="E53" i="1"/>
  <c r="E46" i="1"/>
  <c r="E44" i="1"/>
  <c r="E36" i="1"/>
  <c r="E31" i="1"/>
  <c r="E28" i="1"/>
  <c r="E26" i="1"/>
  <c r="E23" i="1"/>
  <c r="E21" i="1"/>
  <c r="E5" i="1"/>
  <c r="D100" i="1"/>
  <c r="D93" i="1"/>
  <c r="D90" i="1"/>
  <c r="D86" i="1"/>
  <c r="D71" i="1"/>
  <c r="D66" i="1"/>
  <c r="D64" i="1"/>
  <c r="D57" i="1"/>
  <c r="D53" i="1"/>
  <c r="D46" i="1"/>
  <c r="D44" i="1"/>
  <c r="D36" i="1"/>
  <c r="D31" i="1"/>
  <c r="D28" i="1"/>
  <c r="D26" i="1"/>
  <c r="D23" i="1"/>
  <c r="D21" i="1"/>
  <c r="D5" i="1"/>
  <c r="E5" i="5" l="1"/>
  <c r="G5" i="5"/>
  <c r="I5" i="5"/>
  <c r="K5" i="5"/>
  <c r="M5" i="5"/>
  <c r="M21" i="5"/>
  <c r="K21" i="5"/>
  <c r="I21" i="5"/>
  <c r="G21" i="5"/>
  <c r="E21" i="5"/>
  <c r="M23" i="5"/>
  <c r="K23" i="5"/>
  <c r="I23" i="5"/>
  <c r="G23" i="5"/>
  <c r="E23" i="5"/>
  <c r="M26" i="5"/>
  <c r="K26" i="5"/>
  <c r="I26" i="5"/>
  <c r="G26" i="5"/>
  <c r="E26" i="5"/>
  <c r="M28" i="5"/>
  <c r="K28" i="5"/>
  <c r="I28" i="5"/>
  <c r="G28" i="5"/>
  <c r="E28" i="5"/>
  <c r="E31" i="5"/>
  <c r="G31" i="5"/>
  <c r="I31" i="5"/>
  <c r="K31" i="5"/>
  <c r="M31" i="5"/>
  <c r="E36" i="5"/>
  <c r="G36" i="5"/>
  <c r="I36" i="5"/>
  <c r="K36" i="5"/>
  <c r="M36" i="5"/>
  <c r="E40" i="5"/>
  <c r="G40" i="5"/>
  <c r="I40" i="5"/>
  <c r="K40" i="5"/>
  <c r="M40" i="5"/>
  <c r="L44" i="5"/>
  <c r="J44" i="5"/>
  <c r="H44" i="5"/>
  <c r="F44" i="5"/>
  <c r="D46" i="5"/>
  <c r="F46" i="5"/>
  <c r="H46" i="5"/>
  <c r="J46" i="5"/>
  <c r="L46" i="5"/>
  <c r="D57" i="5"/>
  <c r="D66" i="5"/>
  <c r="D100" i="5"/>
  <c r="E57" i="5"/>
  <c r="E66" i="5"/>
  <c r="E100" i="5"/>
  <c r="F57" i="5"/>
  <c r="F66" i="5"/>
  <c r="F84" i="5"/>
  <c r="F90" i="5"/>
  <c r="F100" i="5"/>
  <c r="G57" i="5"/>
  <c r="G66" i="5"/>
  <c r="G84" i="5"/>
  <c r="G90" i="5"/>
  <c r="G100" i="5"/>
  <c r="H57" i="5"/>
  <c r="H66" i="5"/>
  <c r="H84" i="5"/>
  <c r="H90" i="5"/>
  <c r="H100" i="5"/>
  <c r="I57" i="5"/>
  <c r="I66" i="5"/>
  <c r="I76" i="5"/>
  <c r="I84" i="5"/>
  <c r="I90" i="5"/>
  <c r="I100" i="5"/>
  <c r="J57" i="5"/>
  <c r="J66" i="5"/>
  <c r="J84" i="5"/>
  <c r="J90" i="5"/>
  <c r="J100" i="5"/>
  <c r="K57" i="5"/>
  <c r="K66" i="5"/>
  <c r="K76" i="5"/>
  <c r="K84" i="5"/>
  <c r="K90" i="5"/>
  <c r="K100" i="5"/>
  <c r="L57" i="5"/>
  <c r="L66" i="5"/>
  <c r="L84" i="5"/>
  <c r="L93" i="5"/>
  <c r="M53" i="5"/>
  <c r="M64" i="5"/>
  <c r="M71" i="5"/>
  <c r="M78" i="5"/>
  <c r="M86" i="5"/>
  <c r="M90" i="5"/>
  <c r="M100" i="5"/>
  <c r="D5" i="5"/>
  <c r="F5" i="5"/>
  <c r="H5" i="5"/>
  <c r="J5" i="5"/>
  <c r="L5" i="5"/>
  <c r="D21" i="5"/>
  <c r="L21" i="5"/>
  <c r="J21" i="5"/>
  <c r="H21" i="5"/>
  <c r="F21" i="5"/>
  <c r="D23" i="5"/>
  <c r="L23" i="5"/>
  <c r="J23" i="5"/>
  <c r="H23" i="5"/>
  <c r="F23" i="5"/>
  <c r="D26" i="5"/>
  <c r="L26" i="5"/>
  <c r="J26" i="5"/>
  <c r="H26" i="5"/>
  <c r="F26" i="5"/>
  <c r="D28" i="5"/>
  <c r="L28" i="5"/>
  <c r="J28" i="5"/>
  <c r="H28" i="5"/>
  <c r="F28" i="5"/>
  <c r="D31" i="5"/>
  <c r="F31" i="5"/>
  <c r="H31" i="5"/>
  <c r="J31" i="5"/>
  <c r="L31" i="5"/>
  <c r="F36" i="5"/>
  <c r="H36" i="5"/>
  <c r="J36" i="5"/>
  <c r="L36" i="5"/>
  <c r="D40" i="5"/>
  <c r="F40" i="5"/>
  <c r="H40" i="5"/>
  <c r="J40" i="5"/>
  <c r="L40" i="5"/>
  <c r="M44" i="5"/>
  <c r="K44" i="5"/>
  <c r="I44" i="5"/>
  <c r="G44" i="5"/>
  <c r="E44" i="5"/>
  <c r="E46" i="5"/>
  <c r="G46" i="5"/>
  <c r="I46" i="5"/>
  <c r="K46" i="5"/>
  <c r="M46" i="5"/>
  <c r="D64" i="5"/>
  <c r="D71" i="5"/>
  <c r="D86" i="5"/>
  <c r="D93" i="5"/>
  <c r="E53" i="5"/>
  <c r="E64" i="5"/>
  <c r="E78" i="5"/>
  <c r="E86" i="5"/>
  <c r="E93" i="5"/>
  <c r="F53" i="5"/>
  <c r="F64" i="5"/>
  <c r="F71" i="5"/>
  <c r="F78" i="5"/>
  <c r="F86" i="5"/>
  <c r="F93" i="5"/>
  <c r="G53" i="5"/>
  <c r="G64" i="5"/>
  <c r="G71" i="5"/>
  <c r="G78" i="5"/>
  <c r="G86" i="5"/>
  <c r="G93" i="5"/>
  <c r="H53" i="5"/>
  <c r="H64" i="5"/>
  <c r="H71" i="5"/>
  <c r="H78" i="5"/>
  <c r="H86" i="5"/>
  <c r="H93" i="5"/>
  <c r="I53" i="5"/>
  <c r="I64" i="5"/>
  <c r="I71" i="5"/>
  <c r="I78" i="5"/>
  <c r="I86" i="5"/>
  <c r="I93" i="5"/>
  <c r="J53" i="5"/>
  <c r="J64" i="5"/>
  <c r="J71" i="5"/>
  <c r="J78" i="5"/>
  <c r="J86" i="5"/>
  <c r="J93" i="5"/>
  <c r="K53" i="5"/>
  <c r="K64" i="5"/>
  <c r="K71" i="5"/>
  <c r="K78" i="5"/>
  <c r="K86" i="5"/>
  <c r="K93" i="5"/>
  <c r="L53" i="5"/>
  <c r="L64" i="5"/>
  <c r="L71" i="5"/>
  <c r="L78" i="5"/>
  <c r="L86" i="5"/>
  <c r="L100" i="5"/>
  <c r="M57" i="5"/>
  <c r="M66" i="5"/>
  <c r="M76" i="5"/>
  <c r="M84" i="5"/>
  <c r="L90" i="5"/>
  <c r="M93" i="5"/>
  <c r="L137" i="2"/>
  <c r="H137" i="2"/>
  <c r="D137" i="2"/>
  <c r="L76" i="5"/>
  <c r="J76" i="5"/>
  <c r="E137" i="2"/>
  <c r="K109" i="1" l="1"/>
  <c r="I109" i="1"/>
  <c r="G109" i="1"/>
  <c r="E109" i="1"/>
  <c r="M109" i="1"/>
  <c r="D109" i="1"/>
  <c r="L109" i="1"/>
  <c r="J109" i="1"/>
  <c r="H109" i="1"/>
  <c r="F109" i="1"/>
  <c r="H136" i="1" l="1"/>
  <c r="H110" i="5"/>
  <c r="L136" i="1"/>
  <c r="L110" i="5"/>
  <c r="M136" i="1"/>
  <c r="M110" i="5"/>
  <c r="G136" i="1"/>
  <c r="G110" i="5"/>
  <c r="K136" i="1"/>
  <c r="K110" i="5"/>
  <c r="F136" i="1"/>
  <c r="F110" i="5"/>
  <c r="J136" i="1"/>
  <c r="J110" i="5"/>
  <c r="D136" i="1"/>
  <c r="D110" i="5"/>
  <c r="E136" i="1"/>
  <c r="E110" i="5"/>
  <c r="I136" i="1"/>
  <c r="I110" i="5"/>
</calcChain>
</file>

<file path=xl/sharedStrings.xml><?xml version="1.0" encoding="utf-8"?>
<sst xmlns="http://schemas.openxmlformats.org/spreadsheetml/2006/main" count="5906" uniqueCount="1240">
  <si>
    <t>CARNES Y EMBUTIDOS</t>
  </si>
  <si>
    <t>PESCADOS</t>
  </si>
  <si>
    <t>FRUTAS, LEGUMBRES, MIEL Y DULCES DE FRUTA</t>
  </si>
  <si>
    <t>ACEITES VEGETALES</t>
  </si>
  <si>
    <t>LÁCTEOS</t>
  </si>
  <si>
    <t>MOLINERÍA DE TRIGO, ARROZ Y ALMIDÓN</t>
  </si>
  <si>
    <t>PANADERÍA</t>
  </si>
  <si>
    <t>AZÚCAR</t>
  </si>
  <si>
    <t>CHOCOLATE Y CONFITERÍAS</t>
  </si>
  <si>
    <t>PASTAS ALIMENTICIAS</t>
  </si>
  <si>
    <t>CAFÉ, TÉ, YERBA</t>
  </si>
  <si>
    <t>VINOS</t>
  </si>
  <si>
    <t>CERVEZA, BEBIDAS MALTEADAS Y MALTA</t>
  </si>
  <si>
    <t>NÚMERO DE ESTABLECIMIENTOS</t>
  </si>
  <si>
    <t>SD</t>
  </si>
  <si>
    <t>OCUPADOS</t>
  </si>
  <si>
    <t>OCUPADOS POR ESTABLECIMIENTO</t>
  </si>
  <si>
    <t>TABACO</t>
  </si>
  <si>
    <t>CALZADO</t>
  </si>
  <si>
    <t>CUERO (SALVO CALZADO)</t>
  </si>
  <si>
    <t>ROPA EXTERIOR E INTERIOR</t>
  </si>
  <si>
    <t>TEXTILES</t>
  </si>
  <si>
    <t>PRENDAS DE VESTIR</t>
  </si>
  <si>
    <t>ALIMENTOS Y BEBIDAS</t>
  </si>
  <si>
    <t>FIBRAS TEXTILES., DESMOT. DE ALGODÓN, LAVADO DE LANA, HILADOS, TEJIDOS Y ACABADO DE TEXTILES</t>
  </si>
  <si>
    <t>ASERRADO Y CEPILLADO DE MADERA</t>
  </si>
  <si>
    <t>PIEZAS DE CARPINTERÍA PARA LA CONSTRUCCIÓN</t>
  </si>
  <si>
    <t>RECIPIENTES DE MADERA</t>
  </si>
  <si>
    <t>OTROS PRODUCTOS DE MADERA; CORCHO Y PAJA</t>
  </si>
  <si>
    <t>MADERA, CORCHO Y PAJA</t>
  </si>
  <si>
    <t>CUERO EXCEPTO CALZADO</t>
  </si>
  <si>
    <t>FIBRAS TEXT., DESMOT. DE ALGODÓN, LAV DE LANA, HILADOS, TEJIDOS Y ACABADO DE TEXTILES</t>
  </si>
  <si>
    <t>PASTA DE MADERA, PAPEL Y CARTÓN</t>
  </si>
  <si>
    <t>PAPEL Y CARTÓN (Y ENVASES DE PAPEL Y CARTÓN)</t>
  </si>
  <si>
    <t>ARTÍCULOS DE PAPEL Y CARTÓN</t>
  </si>
  <si>
    <t xml:space="preserve">EDICIÓN DE LIBROS, FOLLETOS Y OTRAS PUBLICACIONES </t>
  </si>
  <si>
    <t>EDICIÓN DE DIARIOS, REVISTAS Y OTRAS PUB PERIÓDICAS</t>
  </si>
  <si>
    <t>REPRODUCCIÓN DE GRABACIONES; SERV REL C/ IMPRESIÓN</t>
  </si>
  <si>
    <t>EDICIÓN E IMPRESIÓN; REPRODUCCIÓN DE GRABACIONES</t>
  </si>
  <si>
    <t>REFINACIÓN DE PETRÓLEO Y COMBUSTIBLE NUCLEAR</t>
  </si>
  <si>
    <t>JABÓN, COSMÉTICOS Y PERFUME</t>
  </si>
  <si>
    <t>MEDICAMENTOS</t>
  </si>
  <si>
    <t>TINTAS Y PINTURAS</t>
  </si>
  <si>
    <t>GASES COMPRIMIDOS Y LICUADOS, VELAS Y PIROTECNIA</t>
  </si>
  <si>
    <t>PRODUCTOS QUÍMICOS</t>
  </si>
  <si>
    <t>QUÍMICOS PARA LIMPIEZA DEL HOGAR Y DEL CAMPO</t>
  </si>
  <si>
    <t>OTROS PRODUCTOS QUÍMICOS</t>
  </si>
  <si>
    <t>CUBIERTAS Y CÁMARAS DE CAUCHO</t>
  </si>
  <si>
    <t>OTROS PRODUCTOS DE CAUCHO</t>
  </si>
  <si>
    <t>ARTÍCULOS DE PLÁSTICO</t>
  </si>
  <si>
    <t>PRODUCTOS DE CAUCHO Y PLÁSTICO</t>
  </si>
  <si>
    <t>ARTÍCULOS DE VIDRIO</t>
  </si>
  <si>
    <t>PRODUCTOS DE ARCILLA Y CERÁMICA (INCLUYE CEMENTO)</t>
  </si>
  <si>
    <t>CEMENTO, CAL Y YESO</t>
  </si>
  <si>
    <t>ARTÍCULOS DE HORMIGÓN, CAL Y YESO (INCLUYE MOSAICOS)</t>
  </si>
  <si>
    <t>PRODUCTOS PROV. DE LA PIEDRA (INC: MÁRMOL/ GRANITO)</t>
  </si>
  <si>
    <t>OTROS PRODUCTOS MINERALES NO METÁLICOS</t>
  </si>
  <si>
    <t>PRODUCTOS MINERALES NO METÁLICOS</t>
  </si>
  <si>
    <t>PRODUCTOS DE ARCILLA Y CERÁMICA (INCLUYE LADRILLOS)</t>
  </si>
  <si>
    <t>FABRICACIÓN DE METALES COMUNES</t>
  </si>
  <si>
    <t>ARTÍCULOS METÁLICOS PARA LA CONSTRUCCIÓN</t>
  </si>
  <si>
    <t>ARTÍCULOS DE CUCHILLERÍA Y FERRETERÍA</t>
  </si>
  <si>
    <t>RECIPIENTES Y ENVASES DE METAL</t>
  </si>
  <si>
    <t>OTROS ARTÍCULOS DE METAL</t>
  </si>
  <si>
    <t>PRODUCTOS ELABORADOS DE METAL (EXCEPTO MAQUINARIA)</t>
  </si>
  <si>
    <t>EQUIPO DE ELEVACIÓN Y MANIPULACIÓN</t>
  </si>
  <si>
    <t>MAQUINARIA AGROPECUARIA</t>
  </si>
  <si>
    <t>MAQUINARIA DE USO DOMÉSTICO</t>
  </si>
  <si>
    <t>MAQUINARIA Y EQUIPO</t>
  </si>
  <si>
    <t>OTROS ARTÍCULOS DE METAL/ ACERO</t>
  </si>
  <si>
    <t>MAQUINARIA DE USO GENERAL; ARMAS; MOTORES</t>
  </si>
  <si>
    <t>MAQUINARIA DE OFICINA, CONTABILIDAD E INFORMÁTICA</t>
  </si>
  <si>
    <t>MOTORES, GENERADORES Y TRANSFORMADORES ELÉCTRICOS</t>
  </si>
  <si>
    <t>APARATOS DE DISTRIBUCIÓN DE LA ENERGÍA; HILOS Y CABLES</t>
  </si>
  <si>
    <t>ACUMULADORES, PILAS Y BATERÍAS</t>
  </si>
  <si>
    <t>LÁMPARAS ELÉCTRICAS</t>
  </si>
  <si>
    <t>MAQUINARIA Y APARATOS ELÉCTRICOS</t>
  </si>
  <si>
    <t>FABRICACIÓN DE APARATOS DE RADIO Y TELEVISIÓN</t>
  </si>
  <si>
    <t>EQUIPO MÉDICO Y QUIRÚRGICO: APARATOS DE ORTOPEDIA</t>
  </si>
  <si>
    <t>INSTRUMENTOS DE ÓPTICA Y FOTOGRAFÍA</t>
  </si>
  <si>
    <t>INST. PARA MEDIR PROCESOS INDUSTRIALES / RELOJES</t>
  </si>
  <si>
    <t>INSTRUMENTOS MÉDICOS, ÓPTICOS Y DE PRECISIÓN/ RELOJES</t>
  </si>
  <si>
    <t>AUTOPARTES</t>
  </si>
  <si>
    <t>FABRICACIÓN DE VEHÍCULOS AUTOMOTORES</t>
  </si>
  <si>
    <t>VEHÍCULOS AUTOMOTORES COMPLETOS</t>
  </si>
  <si>
    <t>BUQUES Y EMBARCACIONES DE RECREO Y TRANSPORTE</t>
  </si>
  <si>
    <t>LOCOMOTORAS Y MATERIAL PARA FERROCARRILES/ TRANVÍAS</t>
  </si>
  <si>
    <t>FABRICACIÓN Y REPARACIÓN DE AERONAVES</t>
  </si>
  <si>
    <t>MOTOCICLETAS</t>
  </si>
  <si>
    <t>OTRO EQUIPO DE TRANSPORTE</t>
  </si>
  <si>
    <t>EQUIPO DE TRANSPORTE (EXCEPTO AUTOMOTOR)</t>
  </si>
  <si>
    <t>CARROS Y CARRUAJES</t>
  </si>
  <si>
    <t>MUEBLES DE MADERA</t>
  </si>
  <si>
    <t>MUEBLES DE METAL</t>
  </si>
  <si>
    <t>SOMIERES Y COLCHONES</t>
  </si>
  <si>
    <t>OTROS MUEBLES (POR EJEMPLO DE MIMBRE)</t>
  </si>
  <si>
    <t>OTRAS INDUSTRIAS MANUFACTURERAS</t>
  </si>
  <si>
    <t xml:space="preserve">MUEBLES Y COLCHONES; OTRAS INDUSTRIAS </t>
  </si>
  <si>
    <t>INDUSTRIA MANUFACTURERA</t>
  </si>
  <si>
    <t>MOTOCICLETAS Y BICICLETAS</t>
  </si>
  <si>
    <t>OTROS APARATOS ELÉCTRICOS (INCLUYE HELADERAS)</t>
  </si>
  <si>
    <t>VALOR AGREGADO SOBRE VALOR BRUTO DE PRODUCCIÓN</t>
  </si>
  <si>
    <t>D</t>
  </si>
  <si>
    <t>Chancherías</t>
  </si>
  <si>
    <t>Saladeros</t>
  </si>
  <si>
    <t>Pesquerías</t>
  </si>
  <si>
    <t>Barracas de frutos del país</t>
  </si>
  <si>
    <t>Aceite</t>
  </si>
  <si>
    <t>Queserías</t>
  </si>
  <si>
    <t>Almidón</t>
  </si>
  <si>
    <t>Molinos Harineros</t>
  </si>
  <si>
    <t>Galletitas</t>
  </si>
  <si>
    <t>Panaderías</t>
  </si>
  <si>
    <t>Ingenios azucareros</t>
  </si>
  <si>
    <t>Confiterías</t>
  </si>
  <si>
    <t>Chocolate</t>
  </si>
  <si>
    <t>Fideos</t>
  </si>
  <si>
    <t>Yerba</t>
  </si>
  <si>
    <t>Licores</t>
  </si>
  <si>
    <t>Destilerías alcohol</t>
  </si>
  <si>
    <t>Vinos</t>
  </si>
  <si>
    <t>Cervezas</t>
  </si>
  <si>
    <t>Alimenticias, conservas, sustancias</t>
  </si>
  <si>
    <t>Hielo</t>
  </si>
  <si>
    <t>Cigarros, tabacos, etc.</t>
  </si>
  <si>
    <t>Tejidos, lencerías, cordones</t>
  </si>
  <si>
    <t>Alpargaterías</t>
  </si>
  <si>
    <t>Zapaterías</t>
  </si>
  <si>
    <t>Zuequerías</t>
  </si>
  <si>
    <t>Talabarterías</t>
  </si>
  <si>
    <t>Tapicerías</t>
  </si>
  <si>
    <t>Curtiembres, peleterías</t>
  </si>
  <si>
    <t>Camisas, corbatas, guantes</t>
  </si>
  <si>
    <t>Casas de moda</t>
  </si>
  <si>
    <t>Sastrerías</t>
  </si>
  <si>
    <t>Sombrererías</t>
  </si>
  <si>
    <t>Aserraderos</t>
  </si>
  <si>
    <t>Carpinterías</t>
  </si>
  <si>
    <t>Ebanisterías</t>
  </si>
  <si>
    <t>Tonelerías</t>
  </si>
  <si>
    <t>Escoberías</t>
  </si>
  <si>
    <t>Encuadernaciones, cartonterías</t>
  </si>
  <si>
    <t>Imprentas</t>
  </si>
  <si>
    <t>Litografías</t>
  </si>
  <si>
    <t>Fotografías</t>
  </si>
  <si>
    <t>Jabón, velas, grasas</t>
  </si>
  <si>
    <t>Tintorerías</t>
  </si>
  <si>
    <t>Pólvora y pirotecnia</t>
  </si>
  <si>
    <t>Otros productos químicos</t>
  </si>
  <si>
    <t>Ladrillos, hornos</t>
  </si>
  <si>
    <t>Cal, tierra romana</t>
  </si>
  <si>
    <t>Yeserías</t>
  </si>
  <si>
    <t>Tejas, baldozas, cerámicas, mosaicos</t>
  </si>
  <si>
    <t>Marmolerías</t>
  </si>
  <si>
    <t>Alfarerías</t>
  </si>
  <si>
    <t>Casas de escultura</t>
  </si>
  <si>
    <t>Fundiciones, máquinas</t>
  </si>
  <si>
    <t>Caños y artefactos sanitarios</t>
  </si>
  <si>
    <t>Tornerías</t>
  </si>
  <si>
    <t>Grabados, sellos</t>
  </si>
  <si>
    <t>Joyerías, relojerías, platerías</t>
  </si>
  <si>
    <t>Broncerías, plomerías</t>
  </si>
  <si>
    <t>Herrerías</t>
  </si>
  <si>
    <t>Hojalaterías, zinguerías</t>
  </si>
  <si>
    <t>Armerías</t>
  </si>
  <si>
    <t>Astilleros</t>
  </si>
  <si>
    <t>Carruajes</t>
  </si>
  <si>
    <t>Billares</t>
  </si>
  <si>
    <t>Mueblerías</t>
  </si>
  <si>
    <t>Colchonerias</t>
  </si>
  <si>
    <t>Canastos</t>
  </si>
  <si>
    <t>Bolsas</t>
  </si>
  <si>
    <t>Doradores, empapeladores</t>
  </si>
  <si>
    <t>Instrumentos de música</t>
  </si>
  <si>
    <t>Varias y sin especificación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</si>
  <si>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</si>
  <si>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</si>
  <si>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</si>
  <si>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</si>
  <si>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</si>
  <si>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</si>
  <si>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</si>
  <si>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</si>
  <si>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</si>
  <si>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</si>
  <si>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L</t>
  </si>
  <si>
    <t>O</t>
  </si>
  <si>
    <t>AÑO 1895</t>
  </si>
  <si>
    <t>AÑO 1914</t>
  </si>
  <si>
    <t>Carne de cerdo y embuchados</t>
  </si>
  <si>
    <t>Frigoríficos</t>
  </si>
  <si>
    <t>Pesquerías, empresas de:</t>
  </si>
  <si>
    <t>Frutas, legumbres, pescado, etc. en conserva</t>
  </si>
  <si>
    <t>Aceites, comestibles, fábricas y refinerías de:</t>
  </si>
  <si>
    <t>Industria de la leche</t>
  </si>
  <si>
    <t>Arroz, elaboración de:</t>
  </si>
  <si>
    <t>Harina, molinos de:</t>
  </si>
  <si>
    <t>Almidón, fábricas de:</t>
  </si>
  <si>
    <t>Cereales y forrajes, limpieza y preparación de</t>
  </si>
  <si>
    <t>Galletitas, masas, bizcochos</t>
  </si>
  <si>
    <t>Panaderías, con o sin venta de pan al detalle</t>
  </si>
  <si>
    <t>Azúcar, ingenios y refinerías de:</t>
  </si>
  <si>
    <t>Chocolates, bombones, etc., dulces en general</t>
  </si>
  <si>
    <t>Confiterías, con fabricación de masas</t>
  </si>
  <si>
    <t>Fideos, fariñas, pastas alimenticias</t>
  </si>
  <si>
    <t>Yerba-mate, molinos de:</t>
  </si>
  <si>
    <t>Café, especies, tostación y molienda</t>
  </si>
  <si>
    <t>Alcohol y caña, destilerías de:</t>
  </si>
  <si>
    <t>Licores, refrescos, bebidas sin alcohol</t>
  </si>
  <si>
    <t>Vinos, bodegas de:</t>
  </si>
  <si>
    <t>Cerveza, fábricas de:</t>
  </si>
  <si>
    <t>Aguas gaseosas, hielos, fábricas de:</t>
  </si>
  <si>
    <t>Diversas</t>
  </si>
  <si>
    <t>Cigarrillos</t>
  </si>
  <si>
    <t>Cigarros y preparación de tabacos</t>
  </si>
  <si>
    <t>Cintas de seda de algodón, etc.</t>
  </si>
  <si>
    <t>Estampados y blanqueados de algodones</t>
  </si>
  <si>
    <t>Bordados, festones, vainillas</t>
  </si>
  <si>
    <t>Cordelería y esteras, cabullería, etc.</t>
  </si>
  <si>
    <t>Estopas y traperías</t>
  </si>
  <si>
    <t>Hilanderías de algodón</t>
  </si>
  <si>
    <t>Hilanderías de lana</t>
  </si>
  <si>
    <t>Tejidos comunes de algodón</t>
  </si>
  <si>
    <t>Tejidos de hilo o hilo mezcla</t>
  </si>
  <si>
    <t>Tejidos de lana con o sin hilandería, boinas, fajas, matráz, cojinillos, fieltros, franelas, casimires, ponchos y mantas</t>
  </si>
  <si>
    <t>Tejidos de punto de lana, de algodón, artículos de punto</t>
  </si>
  <si>
    <t>Tejidos hechos con telares domésticos</t>
  </si>
  <si>
    <t>Alpargatas, zapatillas, uruguayas, fábricas de:</t>
  </si>
  <si>
    <t>Calzado de cuero</t>
  </si>
  <si>
    <t>Hormas para calzado, sombreros, vestidos</t>
  </si>
  <si>
    <t>Talabarterías, lomillerías, cueros estampados, artículos de viaje</t>
  </si>
  <si>
    <t>Saladeros de cueros</t>
  </si>
  <si>
    <t>Curtiembres, refinerías de cueros</t>
  </si>
  <si>
    <t>Paraguas, sombrillas y bastones</t>
  </si>
  <si>
    <t>Acolchados y colchas</t>
  </si>
  <si>
    <t>Toldos y velámenes, adornos, talleres de</t>
  </si>
  <si>
    <t>Camisas, cuellos, puños</t>
  </si>
  <si>
    <t>Corbatas, guantes, artículos para hombres</t>
  </si>
  <si>
    <t>Corseés y corseterías de medida</t>
  </si>
  <si>
    <t>Lencería, ropa blanca, ajuares</t>
  </si>
  <si>
    <t>Pieles, confecciones de:</t>
  </si>
  <si>
    <t>Sombreros de lana, de pelo, etc.</t>
  </si>
  <si>
    <t>Sobreros de paja, trenzas, para:</t>
  </si>
  <si>
    <t>Aserraderos de madera</t>
  </si>
  <si>
    <t>Obrajes forestales, extractos tánicos, leña, etc.</t>
  </si>
  <si>
    <t>Carpinterías mecánicas</t>
  </si>
  <si>
    <t>Pisos de parquets y monolíticos</t>
  </si>
  <si>
    <t>Tornerías y ebanisterías en madera y marfil</t>
  </si>
  <si>
    <t>Carpintería de obra de mano</t>
  </si>
  <si>
    <t>Cajones, cajas y barricas fábricas de:</t>
  </si>
  <si>
    <t>Billares, tacos y bolas de marfil, fábricas de:</t>
  </si>
  <si>
    <t>Tapones de corcho y artículos de corcho</t>
  </si>
  <si>
    <t>Dordadores en madera y marcos dorados</t>
  </si>
  <si>
    <t>Papel y cartón</t>
  </si>
  <si>
    <t>Cartonerías, estucherías, etc.</t>
  </si>
  <si>
    <t>Papeles técnicos, mat, pintado de papeles, de lija, placas fotográficas</t>
  </si>
  <si>
    <t>Planos y copias de dibujos</t>
  </si>
  <si>
    <t>Encuadernación y libros en blanco</t>
  </si>
  <si>
    <t>Imprentas y litografías</t>
  </si>
  <si>
    <t>Fototipias, fotograbados, tricromías</t>
  </si>
  <si>
    <t>Fundición de tipos</t>
  </si>
  <si>
    <t>Petróleos, refinerías de:</t>
  </si>
  <si>
    <t>Perfumes, polvos, pomadas, artículos tocador</t>
  </si>
  <si>
    <t>Jabón común, velas de sebo y estearina, cera y glicerina</t>
  </si>
  <si>
    <t>Específicos farmaceúticos, etc., esterilizados</t>
  </si>
  <si>
    <t>Pinturas y barnices</t>
  </si>
  <si>
    <t>Tintas de escribir, gomas, lacres</t>
  </si>
  <si>
    <t>Pinturas</t>
  </si>
  <si>
    <t>Fósforos</t>
  </si>
  <si>
    <t>Pólvoras y productos pirotécnicos</t>
  </si>
  <si>
    <t>Aceites no comestibles y grasas minerales</t>
  </si>
  <si>
    <t>Acidos y sales industriales, etc.</t>
  </si>
  <si>
    <t>Alcoholes carburados y desnaturalizados, fábricas de:</t>
  </si>
  <si>
    <t>Vulcanización y artículos de caoutchout</t>
  </si>
  <si>
    <t>Espejos y biselados</t>
  </si>
  <si>
    <t>Vidrios artísticos, decoración en porcelana, letreros luminosos</t>
  </si>
  <si>
    <t>Vidrios en general, damajuanas y botellas</t>
  </si>
  <si>
    <t>Alfarería y cerámica, fábricas de:</t>
  </si>
  <si>
    <t>Ladrillos, hornos y polvo de:</t>
  </si>
  <si>
    <t>Cal, yeso, hornos de:</t>
  </si>
  <si>
    <t>Cemento armado y piedra artifical</t>
  </si>
  <si>
    <t>Esculturas, etc., en yeso o cemento</t>
  </si>
  <si>
    <t>Yesos y estucos</t>
  </si>
  <si>
    <t>Asfalto, empresas de:</t>
  </si>
  <si>
    <t>Mosaicos, caños y baldosas</t>
  </si>
  <si>
    <t>Mármoles, piedras, granitos, trabajos de:</t>
  </si>
  <si>
    <t>Mármoles, piedras, granitos, elaboración en:</t>
  </si>
  <si>
    <t>Esculturas en marmol y fundición artística</t>
  </si>
  <si>
    <t>Productos minerales, lácteos, peptona, cola, gelatina, pastas para cilindros</t>
  </si>
  <si>
    <t>Fundición de minerales</t>
  </si>
  <si>
    <t>Acero, hierro, laminaciones de:</t>
  </si>
  <si>
    <t>Fundición de metales</t>
  </si>
  <si>
    <t>Caños y láminas de hierro, de acero, etc.</t>
  </si>
  <si>
    <t>Herrerías de obra de mano</t>
  </si>
  <si>
    <t>Grabados sobre metal, medallas, sellos, etc.</t>
  </si>
  <si>
    <t>Herrerías artísticas</t>
  </si>
  <si>
    <t>Orfebrerías</t>
  </si>
  <si>
    <t>Alambres y alambres tejidos, fábricas de:</t>
  </si>
  <si>
    <t>Artefactos para luz eléctrica, gas, fábricas de:</t>
  </si>
  <si>
    <t>Cajas fuertes de acero, de hierro</t>
  </si>
  <si>
    <t>Caldederías de cobre y broncerías</t>
  </si>
  <si>
    <t>Herrerías y talleres mecánicos, construcción de máquinas, talleres metalúrgicos y de artículos rurales, puntas, clavos y remaches</t>
  </si>
  <si>
    <t>Hierro esmaltado, galvanizado, estampado, artículos de aluminio</t>
  </si>
  <si>
    <t>Molinos de viento, bombas, norias</t>
  </si>
  <si>
    <t>Hojalaterías mecánicas, etc.</t>
  </si>
  <si>
    <t>Dorados, plateados, niquelados sobre metal</t>
  </si>
  <si>
    <t>Tallistas y ornamentos de iglesia</t>
  </si>
  <si>
    <t>Hojalaterías, zinguerías, broncerías</t>
  </si>
  <si>
    <t>Cocinas, estufas, calefacción, etc.</t>
  </si>
  <si>
    <t>Artefactos para luz eléctrica, gas, etc</t>
  </si>
  <si>
    <t xml:space="preserve">Cirujía y ortopedia, fábricas de aparatos de </t>
  </si>
  <si>
    <t>Balanzas, pesas y medidas, fábricas de:</t>
  </si>
  <si>
    <t>Cinematografía e impresión de cintas para:</t>
  </si>
  <si>
    <t>Optica y física, aparatos y montaje</t>
  </si>
  <si>
    <t>Carruajes y carrocerías de automóviles</t>
  </si>
  <si>
    <t>Astilleros y carpinterías de ribera</t>
  </si>
  <si>
    <t>Carros y rodados de carga</t>
  </si>
  <si>
    <t>Mobiliarios y muebles, tapicería, sillas, baúles</t>
  </si>
  <si>
    <t>Colchones y catres</t>
  </si>
  <si>
    <t>Canastos y artículos de mimbre, cepillos, pinceles, escobas, etc.</t>
  </si>
  <si>
    <t>Música, intrumentos de:</t>
  </si>
  <si>
    <t>Flores artificiales u coronas de:</t>
  </si>
  <si>
    <t>Bolsas de yute, de algodón, etc.</t>
  </si>
  <si>
    <t>Joyerías, platerías y relojerías</t>
  </si>
  <si>
    <t>AÑO 1935</t>
  </si>
  <si>
    <t>Carnes, elaboración (frigoríficos)</t>
  </si>
  <si>
    <t>Carnes no elaboradas en frigoríficos</t>
  </si>
  <si>
    <t>Pescados, mariscos en conserva</t>
  </si>
  <si>
    <t xml:space="preserve">Frutas y legumbres, secas y en conserva </t>
  </si>
  <si>
    <t>Aceites comestibles, elaboración y fraccionamiento</t>
  </si>
  <si>
    <t>Manteca, crema, quesos y demás productos de lechería</t>
  </si>
  <si>
    <t>Helados</t>
  </si>
  <si>
    <t>Legumbres y cereales en forma de harina</t>
  </si>
  <si>
    <t>Harina y otros productos de la molienda del trigo</t>
  </si>
  <si>
    <t>Arroz, descascaración</t>
  </si>
  <si>
    <t>Pan y otros artículos de panaderías</t>
  </si>
  <si>
    <t>Masas, pasteles, sandwiches y artículos similares</t>
  </si>
  <si>
    <t>Galletitas y bizcochos</t>
  </si>
  <si>
    <t>Azúcar</t>
  </si>
  <si>
    <t>Chocolate y sus productos, caramelos, turrones no elaborados en confiterías o panaderías</t>
  </si>
  <si>
    <t>Fideos y otras pastas alimenticias</t>
  </si>
  <si>
    <t>Café y especias, tostado y molienda</t>
  </si>
  <si>
    <t>Yerba mate, molienda y fraccionamiento</t>
  </si>
  <si>
    <t>Licores, otras bebidas alcohólicas y refrescos</t>
  </si>
  <si>
    <t>Vinos, elaboración (bodegas)</t>
  </si>
  <si>
    <t>Vinos, fraccionamiento</t>
  </si>
  <si>
    <t>Cerveza</t>
  </si>
  <si>
    <t>Aguas gaseosas y bebidas sin alcohol</t>
  </si>
  <si>
    <t>Productos dietéticos</t>
  </si>
  <si>
    <t>Miel, elaboración y envasamiento</t>
  </si>
  <si>
    <t>Vinagre</t>
  </si>
  <si>
    <t>Varios</t>
  </si>
  <si>
    <t>Sal, molienda y fraccionamiento</t>
  </si>
  <si>
    <t>Tabaco; cigarros, cigarrillos y otras formas</t>
  </si>
  <si>
    <t>Algodón, desmotado</t>
  </si>
  <si>
    <t>Lana, lavado</t>
  </si>
  <si>
    <t>Hilados, tejidos y diversos artículos de tela, de lana, algodón</t>
  </si>
  <si>
    <t>Tejidos y artículos de punto de lana, algodón o mezcla</t>
  </si>
  <si>
    <t>Tejidos y artículos de seda</t>
  </si>
  <si>
    <t xml:space="preserve">Tejidos elásticos </t>
  </si>
  <si>
    <t>Cerda, elaboración y tejeduría</t>
  </si>
  <si>
    <t>Estopa</t>
  </si>
  <si>
    <t>Teñido, blaqueo y apresto de textiles</t>
  </si>
  <si>
    <t xml:space="preserve">Calzado de tela con goma </t>
  </si>
  <si>
    <t>Calzado de caucho</t>
  </si>
  <si>
    <t>Calzado</t>
  </si>
  <si>
    <t>Reparación de calzado</t>
  </si>
  <si>
    <t>Hormas, encopias, sacabocados para calzado</t>
  </si>
  <si>
    <t>Cueros, salazón y curtiembre</t>
  </si>
  <si>
    <t>Arneses, guarniciones, valijas, baúles</t>
  </si>
  <si>
    <t>Correas de suela para transmisiones</t>
  </si>
  <si>
    <t>Artículos de cuero no mencionados</t>
  </si>
  <si>
    <t>Pañuelos</t>
  </si>
  <si>
    <t>Cordones, trencillas, cintas</t>
  </si>
  <si>
    <t>Tapicerías, cortinas</t>
  </si>
  <si>
    <t>Trenzas, sogas, cabos, piola y piolín</t>
  </si>
  <si>
    <t>Toldos, carpas, velas, banderas, etc.</t>
  </si>
  <si>
    <t>Hilos, bobinado en carreteles</t>
  </si>
  <si>
    <t>Bolsas de arpillera</t>
  </si>
  <si>
    <t>Pelo para sombreros</t>
  </si>
  <si>
    <t>Medias</t>
  </si>
  <si>
    <t>Camisas y ropa interior para hombre</t>
  </si>
  <si>
    <t>Corbatas</t>
  </si>
  <si>
    <t>Ropa exterior para hombre</t>
  </si>
  <si>
    <t>Ropa exterior confeccionada en roperías</t>
  </si>
  <si>
    <t>Ropa exterior para mujer</t>
  </si>
  <si>
    <t>Ropa para mujer confeccionada en tiendas</t>
  </si>
  <si>
    <t>Fajas, corsés, corpiños</t>
  </si>
  <si>
    <t>Ropa para hombre confeccionada en tiendas</t>
  </si>
  <si>
    <t>Sobretodos, capas, ponchos de telas impermeables</t>
  </si>
  <si>
    <t>Gorras y sombreros de tela para hombre</t>
  </si>
  <si>
    <t>Sombreros de filtro para hombre</t>
  </si>
  <si>
    <t>Sombreros para mujer</t>
  </si>
  <si>
    <t>Sombreros de paja</t>
  </si>
  <si>
    <t>Bordados, vainillas, plegados…</t>
  </si>
  <si>
    <t>Pieles</t>
  </si>
  <si>
    <t>Madera, extracción y cortes</t>
  </si>
  <si>
    <t>Madera, aserrado y preparación</t>
  </si>
  <si>
    <t>Moldes para fundición de metales</t>
  </si>
  <si>
    <t>Puertas y ventanas, marcos, etc.</t>
  </si>
  <si>
    <t>Parqueta</t>
  </si>
  <si>
    <t>Maderas, carpintería</t>
  </si>
  <si>
    <t>Cajones para envase y embalaje</t>
  </si>
  <si>
    <t>Toneles, cascos, barricas, barriles, etc.</t>
  </si>
  <si>
    <t>Baúles, valijas que no sean de cuero</t>
  </si>
  <si>
    <t>Ataúdes, urnas y ornamentos funerarios</t>
  </si>
  <si>
    <t>Corcho, tapones y otras formas</t>
  </si>
  <si>
    <t>Diversos artículos no mencionados especialmente</t>
  </si>
  <si>
    <t>Escobas, plumeros, brochas, cepillos, pinceles</t>
  </si>
  <si>
    <t>Cajas de cartón</t>
  </si>
  <si>
    <t>Sobres y bolsas de papel</t>
  </si>
  <si>
    <t xml:space="preserve">Artículos de papel y cartón, varios </t>
  </si>
  <si>
    <t>Diarios, periódicos y revistas</t>
  </si>
  <si>
    <t>Industrias anexas a las artes gráficas (fundición de tipos, etc.)</t>
  </si>
  <si>
    <t>Refinerías de petróleo</t>
  </si>
  <si>
    <t>Aceites minerales y grasas para lubricación</t>
  </si>
  <si>
    <t>Perfumes y artículos para higiene y tocador, incluso esencias y extractos alcohólicos</t>
  </si>
  <si>
    <t>Jabón, excepto el de tocador</t>
  </si>
  <si>
    <t>Preparaciones farmacéuticas</t>
  </si>
  <si>
    <t>Tintas para escribir</t>
  </si>
  <si>
    <t>Tintas para imprenta</t>
  </si>
  <si>
    <t>Colores, pinturas y barnices</t>
  </si>
  <si>
    <t>Tintas y pomadas para el calzado</t>
  </si>
  <si>
    <t>Gases comprimidos y licuados</t>
  </si>
  <si>
    <t>Velas de parafina</t>
  </si>
  <si>
    <t>Substancias explosivas</t>
  </si>
  <si>
    <t>Fuegos artificiales</t>
  </si>
  <si>
    <t>Gas para alumbrado y calefacción</t>
  </si>
  <si>
    <t>Insecticidas y antisárnicos</t>
  </si>
  <si>
    <t>Preparaciones para limpiar y pulir</t>
  </si>
  <si>
    <t>Ceras para lustrar</t>
  </si>
  <si>
    <t>Aceites vegetales</t>
  </si>
  <si>
    <t>Alcohol, destilerías</t>
  </si>
  <si>
    <t>Otras substancias químicas</t>
  </si>
  <si>
    <t>Engrudo</t>
  </si>
  <si>
    <t>Curtientes</t>
  </si>
  <si>
    <t>Aguas para lavar</t>
  </si>
  <si>
    <t>Sebo y grasa animales y preparación de huesos</t>
  </si>
  <si>
    <t>Cubiertas y cámaras para automóviles</t>
  </si>
  <si>
    <t>Artículos de caucho no mencionados especialmente</t>
  </si>
  <si>
    <t>Vidrios y cristalería</t>
  </si>
  <si>
    <t>Espejos</t>
  </si>
  <si>
    <t>Vitraux d'art</t>
  </si>
  <si>
    <t>Ladrillos de máquina</t>
  </si>
  <si>
    <t>Ladrillos producidos en hornos y polvo de ladrillos</t>
  </si>
  <si>
    <t>Alfarería y cerámica</t>
  </si>
  <si>
    <t>Esculturas, molduras y otros artículos de yeso</t>
  </si>
  <si>
    <t>Cemento, cal</t>
  </si>
  <si>
    <t>Artículos de cemento</t>
  </si>
  <si>
    <t>Mosaicos</t>
  </si>
  <si>
    <t>Mármol, granito y otras piedras</t>
  </si>
  <si>
    <t>Otros artículos de tierra, piedra y vidrio</t>
  </si>
  <si>
    <t>Hierro, acero y otros metales, fundición y elaboración</t>
  </si>
  <si>
    <t>Hierro, galvanización</t>
  </si>
  <si>
    <t>Plomo, estaño y otros metales no ferrosos, fundición de sus minerales</t>
  </si>
  <si>
    <t>Cobre y bronce y otros metales no ferrosos, fundición y elaboración en diversas formas</t>
  </si>
  <si>
    <t>Grabado, cincelado, estampado sobre metales</t>
  </si>
  <si>
    <t>Niquelado, cromado, plateado sobre metales</t>
  </si>
  <si>
    <t>Caños de hierro y acero</t>
  </si>
  <si>
    <t>Puertas, ventanas y otros artículos para la construcción</t>
  </si>
  <si>
    <t>Herrajes para puertas y ventanas</t>
  </si>
  <si>
    <t>Bulones, tornillos, clavos, remaches</t>
  </si>
  <si>
    <t>Artículos de hierro</t>
  </si>
  <si>
    <t>Artículos de hojalata</t>
  </si>
  <si>
    <t>Hiero trabajado en talleres</t>
  </si>
  <si>
    <t>Alambre</t>
  </si>
  <si>
    <t>Artículos rurales (molinos, tranqueras, etc.)</t>
  </si>
  <si>
    <t>Plomo, estaño y otros metales no ferrosos (con exclusión de cobre), elaboración en formas diversas</t>
  </si>
  <si>
    <t>Reparación de artículos de cobre y bronce</t>
  </si>
  <si>
    <t>Artefactos y artículos diversos de bronce</t>
  </si>
  <si>
    <t>Orfebrería, platería</t>
  </si>
  <si>
    <t>Alhajas, relojes</t>
  </si>
  <si>
    <t>Cocinas y otros artefactos</t>
  </si>
  <si>
    <t>Máquinas y motores, exclusive los eléctricos</t>
  </si>
  <si>
    <t>Ascensores</t>
  </si>
  <si>
    <t>Elevadores de granos</t>
  </si>
  <si>
    <t>Motores eléctricos (incluyendo repuestos)</t>
  </si>
  <si>
    <t>Artículos y aparatos diversos para electricidad</t>
  </si>
  <si>
    <t>Instalaciones eléctricas</t>
  </si>
  <si>
    <t>Radiotelefonía</t>
  </si>
  <si>
    <t>Básculas y balanzas</t>
  </si>
  <si>
    <t>Óptica y copia de planos</t>
  </si>
  <si>
    <t>Automóviles y camiones; carrocerías</t>
  </si>
  <si>
    <t>Fabricación de repuestos para automóviles</t>
  </si>
  <si>
    <t>Astilleros y talleres navales</t>
  </si>
  <si>
    <t>Talleres de ferrocarriles</t>
  </si>
  <si>
    <t>Talleres de tranvías</t>
  </si>
  <si>
    <t>Carros y carruajes</t>
  </si>
  <si>
    <t>Talleres de ómnibus</t>
  </si>
  <si>
    <t>Instalaciones para comercios, oficinas</t>
  </si>
  <si>
    <t>Muebles, exclusive los de mimbre</t>
  </si>
  <si>
    <t>Cajas fuertes y otros muebles metálicos</t>
  </si>
  <si>
    <t>Camas de hierro y bronce</t>
  </si>
  <si>
    <t>Colchones de lana, estopa, etc.</t>
  </si>
  <si>
    <t>Muebles de mimbre</t>
  </si>
  <si>
    <t>Carbón vegetal</t>
  </si>
  <si>
    <t>Estuches de toda clase</t>
  </si>
  <si>
    <t>Instrumentos musicales: construcción y reparación</t>
  </si>
  <si>
    <t>Botones, boquillas, peines, celuloide, etc.</t>
  </si>
  <si>
    <t>Juguetes</t>
  </si>
  <si>
    <t>Letreros, carteles, afiches</t>
  </si>
  <si>
    <t>Actividades industriales del Estado</t>
  </si>
  <si>
    <t>Trabajos de índole industrial efectuados en establecimientos penales</t>
  </si>
  <si>
    <t>AÑO 1946</t>
  </si>
  <si>
    <t>Carnes conservadas NO en frigoríficos</t>
  </si>
  <si>
    <t>Carnes conservadas en frigoríficos</t>
  </si>
  <si>
    <t>Pescados, mariscos, etcétera en conserva</t>
  </si>
  <si>
    <t>Dulces, mermeladas y jaleas</t>
  </si>
  <si>
    <t>Frutas y legumbres, secas y en conserva</t>
  </si>
  <si>
    <t>Aceites comestibles, fábricas y refinerías</t>
  </si>
  <si>
    <t>Arroz, descascaración, molienda y otras operaciones</t>
  </si>
  <si>
    <t>Legumbres y cereales, excepto trigo</t>
  </si>
  <si>
    <t>Masas, pasteles, sandwiches y artículos similares no elaborados en panaderías</t>
  </si>
  <si>
    <t>Pan y otros productos elaborados en panaderías</t>
  </si>
  <si>
    <t>Chocolate y sus productos, caramelos, etc.</t>
  </si>
  <si>
    <t>Fideos y legumbres</t>
  </si>
  <si>
    <t>Yerba mate, molienda</t>
  </si>
  <si>
    <t>Licores, otras bebidas alcohólicas</t>
  </si>
  <si>
    <t>Sidra</t>
  </si>
  <si>
    <t>Alcohol, destilerías y desnaturalización</t>
  </si>
  <si>
    <t>Malta, levadura de cereales y polvo de hornear</t>
  </si>
  <si>
    <t>Sal, molienda</t>
  </si>
  <si>
    <t>Cigarros, cigarritos y tabaco picado</t>
  </si>
  <si>
    <t>Hilados y tejidos de lana, algodón y otras fibras</t>
  </si>
  <si>
    <t>Tejidos elásticos, con o sin confección de artículos terminados</t>
  </si>
  <si>
    <t>Tejidos de seda</t>
  </si>
  <si>
    <t>Hilos, bobinado en carreteles, ovillos, etc.</t>
  </si>
  <si>
    <t>Teñido, blanqueo y apresto de textiles</t>
  </si>
  <si>
    <t>Fibras textiles</t>
  </si>
  <si>
    <t>Calzado de tela con cuero u otra materia</t>
  </si>
  <si>
    <t>Calzados de caucho, con tela u otras materias</t>
  </si>
  <si>
    <t>Arneses, guarniciones, valijas, baúles, etc.</t>
  </si>
  <si>
    <t>Carteras para mujer</t>
  </si>
  <si>
    <t>Cueros y pieles, curtido, teñido y apresto</t>
  </si>
  <si>
    <t>Guantes</t>
  </si>
  <si>
    <t>Saladeros y peladeros de carne</t>
  </si>
  <si>
    <t>Cordones, trencillas, cintas, etc.</t>
  </si>
  <si>
    <t>Tapicerías, cortinas, etc.</t>
  </si>
  <si>
    <t>Camisas y ropa interior para hombre, confeccionadas en casas dedicadas a esta sola producción</t>
  </si>
  <si>
    <t>Fajas, corsés, corpiños, etcétera</t>
  </si>
  <si>
    <t>Impermeables y perramus, y capas, ponchos, etc de telas impermeables</t>
  </si>
  <si>
    <t>Ligas y tiradores</t>
  </si>
  <si>
    <t>Prendas de vestir y otros artículos confeccionados con pieles</t>
  </si>
  <si>
    <t>Ropa de tela confeccionada con tela en grandes tiendas</t>
  </si>
  <si>
    <t>Ropa confeccionada en roperías</t>
  </si>
  <si>
    <t>Ropa confeccionada en sastrerías</t>
  </si>
  <si>
    <t>Ropa confeccionada en talleres de modistas</t>
  </si>
  <si>
    <t>Ropa de mujer confeccionada en grandes tiendas</t>
  </si>
  <si>
    <t>Sombreros de filtro, castor, etc.</t>
  </si>
  <si>
    <t>Sombreros para mujer, hechos en fábricas o en casas de moda</t>
  </si>
  <si>
    <t>Bordados, vainillas, plegados, festones, ojalado y zurcido</t>
  </si>
  <si>
    <t>Maderas, aserrado y preparación</t>
  </si>
  <si>
    <t>Maderas compensadas y placas para carpintería</t>
  </si>
  <si>
    <t>Maderas, extracción y corte</t>
  </si>
  <si>
    <t>Instalaciones para comercios, oficinas, etc. (mostradores, etc.)</t>
  </si>
  <si>
    <t>Maderas, elaboración en diversas formas (carpintería)</t>
  </si>
  <si>
    <t>Parquets</t>
  </si>
  <si>
    <t>Toneles, casos, barricas, barriles, etc.</t>
  </si>
  <si>
    <t>Baúles, valijas, etc. de fibra o de madera</t>
  </si>
  <si>
    <t>Celulosa y pasta mecánica de madera</t>
  </si>
  <si>
    <t>Cajas y otros envases de cartón</t>
  </si>
  <si>
    <t>Papel, cartón y cartulina</t>
  </si>
  <si>
    <t>Cuadernos, blocks, libros en blanco y artículos similares de librería</t>
  </si>
  <si>
    <t>Imprentas, incluso litografía y talleres de encuadernación</t>
  </si>
  <si>
    <t>Industrias anexas a las artes gráficas (ej: fundición de tipos)</t>
  </si>
  <si>
    <t>Aceites minerales y grasas para lubricación y otros derivados del petróleo</t>
  </si>
  <si>
    <t>Petróleo, refinerías</t>
  </si>
  <si>
    <t>Perfumes y artículos para higiene</t>
  </si>
  <si>
    <t>Específicos veterinarios</t>
  </si>
  <si>
    <t>Preparaciones farmacéuticas y especialidades medicinales</t>
  </si>
  <si>
    <t>Substacias y productos químicos y farmacéuticos, no mencionados específicamente</t>
  </si>
  <si>
    <t>Tinta para escribir</t>
  </si>
  <si>
    <t>Tinta para imprenta</t>
  </si>
  <si>
    <t>Fuegos artificiales (pirotecnia)</t>
  </si>
  <si>
    <t>Substancias explosivas y cápsulas o cartuchos cargados</t>
  </si>
  <si>
    <t>Casas para lustrar</t>
  </si>
  <si>
    <t>Insecticidas</t>
  </si>
  <si>
    <t>Sebo y grasa animales, y preparación de huesos</t>
  </si>
  <si>
    <t>Cubiertas y cámaras para automotores</t>
  </si>
  <si>
    <t>Espejos, incluso biselado, tallado y otras operaciones</t>
  </si>
  <si>
    <t>Vidrios y cristalerías, en diversas formas</t>
  </si>
  <si>
    <t>Vitraux d'Art</t>
  </si>
  <si>
    <t>Ladrillos de máquina y otros, refractarios o no</t>
  </si>
  <si>
    <t>Ladrillos producidos en hornos y polvo de ladrillo</t>
  </si>
  <si>
    <t>Cal, elaboración</t>
  </si>
  <si>
    <t>Cal, molienda e hidratación</t>
  </si>
  <si>
    <t>Cemento portland y blanco</t>
  </si>
  <si>
    <t>Artículos de cemento y fibrocemento; tanques, piletas, macetas</t>
  </si>
  <si>
    <t>Diversos minerales y piedras, molienda y otras operaciones</t>
  </si>
  <si>
    <t>Mármol, granito y otras piedras, corte, tallado, etc.</t>
  </si>
  <si>
    <t>Otros artículos de piedra, tierra, vidrio, etc.</t>
  </si>
  <si>
    <t>Hierro, acero y otros metales, fundición y elaboración en formas y artículos diversos</t>
  </si>
  <si>
    <t>Cobre, bronce y otros metales no ferrosos, fundición y elaboración en diversas formas</t>
  </si>
  <si>
    <t>Plomo, estaño y otros metales no ferrosos, con exclusión de cobre y bronce, fundición y elaboración de diversas formas</t>
  </si>
  <si>
    <t>Niquelado, cromado, plateado y otras operaciones similares sobre metales</t>
  </si>
  <si>
    <t>Orfebrería, platería, metal blanco, peltre y demás aleaciones, elaboración de artículos de menaje y otros</t>
  </si>
  <si>
    <t>Herrajes y guarniciones para puertas, ventanas, muebles, etc.</t>
  </si>
  <si>
    <t>Puertas, ventanas, celosías y otros artículos para construcción</t>
  </si>
  <si>
    <t>Bulones, tornillos, remaches, clavos</t>
  </si>
  <si>
    <t>Alambre, trefilación, galvanización y otras operaciones</t>
  </si>
  <si>
    <t>Alhajas, relojes y otros artículos de metales preciosos, elaboración y reparación efectuadas en talleres de joyería y relojería</t>
  </si>
  <si>
    <t>Artefactos y artículos diversos, de bronce y otros metales no ferrosos</t>
  </si>
  <si>
    <t>Artículos de hierro con o sin parte de otros metales, no mencionados especialmente</t>
  </si>
  <si>
    <t>Artículos de hojalata, hierro, zinc, etc. (incluye envases)</t>
  </si>
  <si>
    <t>Artículos rurales (molinos de viento, tranqueras, etc.)</t>
  </si>
  <si>
    <t>Grabado, cincelado, repujado y estampado sobre metales, incluso la fabricación de medallas</t>
  </si>
  <si>
    <t>Hierro trabajado en diversas formas en talleres llamados herrerías</t>
  </si>
  <si>
    <t>Cocinas y otros artefactos análogos, excluyendo los eléctricos</t>
  </si>
  <si>
    <t>Máquinas y motores, exclusive los eléctricos; construcción, armado y reparación, incluso la fabricación de repuestos</t>
  </si>
  <si>
    <t>Motores eléctricos, construcción y reparación, incluso la fabricación de repuestos</t>
  </si>
  <si>
    <t>Instalaciones eléctricas, incluso reparaciones</t>
  </si>
  <si>
    <t>Acumuladores, pilas y baterías</t>
  </si>
  <si>
    <t>Lámparas y tubos para electricidad</t>
  </si>
  <si>
    <t>Radiofonía, armado, construcción y reparación de aparatos, incluso la fabricación de repuestos</t>
  </si>
  <si>
    <t>Películas cinematográficas</t>
  </si>
  <si>
    <t>Automóviles y camiones, armado y fabricación de carrocerías</t>
  </si>
  <si>
    <t>Bicicletas, triciclos, etc.; fabricación, armado y reparación</t>
  </si>
  <si>
    <t>Carros y carruajes; construcción y reparación, incluso las herrerías y carpinterías rurales</t>
  </si>
  <si>
    <t>Cajas fuertes, muebles metálicos, etc.</t>
  </si>
  <si>
    <t>Cámas de hierro y bronce y elásticos para las mismas</t>
  </si>
  <si>
    <t>Muebles y diversos artículos de mimbre, caña, paja, etc.</t>
  </si>
  <si>
    <t>Botones, boquillas, peines y otros artículos</t>
  </si>
  <si>
    <t>Instrumentos musicales, construcción y reparación</t>
  </si>
  <si>
    <t>Letreros, carteles, afiches de toda clase, incluso los luminosos</t>
  </si>
  <si>
    <t>AÑO 1953</t>
  </si>
  <si>
    <t>Aves faenadas y congeladas</t>
  </si>
  <si>
    <t>Bolsas de arpillera, reparación</t>
  </si>
  <si>
    <t>Hilado de seda artificial</t>
  </si>
  <si>
    <t>Cobre, bronce y otros metales no ferrosos, elaboración y reparación de diversos artículos efectuados en talleres llamados broncerías</t>
  </si>
  <si>
    <t>Camas de hierro y bronce y elásticos para las mismas</t>
  </si>
  <si>
    <t>AÑO 1963</t>
  </si>
  <si>
    <t>Matanza de ganado, preparación de carnes en frigoríficos</t>
  </si>
  <si>
    <t>Carnes conservadas, embutidos y fiambres, y grasas comestibles, no preparadas en frigoríficos</t>
  </si>
  <si>
    <t>Faena y congelado de aves, conejos y caza menor</t>
  </si>
  <si>
    <t>Preparación de carne para exportación</t>
  </si>
  <si>
    <t>Pescado, mariscos y moluscos en conserva, incluso congelados</t>
  </si>
  <si>
    <t>Frutas, legumbres y hortalizas al natural, secas y en conserva, incluyendo pulpas y jugos</t>
  </si>
  <si>
    <t>Elaboración y refinado de aceites vegetales y no comestibles</t>
  </si>
  <si>
    <t>Manteca, crema, queso, caseína, leche condensada, leche en polvo y demás productos de lechería (incluye usinas de pasteurización)</t>
  </si>
  <si>
    <t>Elaboración de helados</t>
  </si>
  <si>
    <t>Arroz, descascaración y demás operaciones</t>
  </si>
  <si>
    <t>Legumbres y cereales, excepto trigo, en forma de harinas y demás preparaciones</t>
  </si>
  <si>
    <t>Elaboración de levadura de cereales y polvo de hornear</t>
  </si>
  <si>
    <t>Pan y demás productos de panadería</t>
  </si>
  <si>
    <t>Masas, pasteles, sandwiches y productos similares</t>
  </si>
  <si>
    <t>Elaboración y refinación de azúcar</t>
  </si>
  <si>
    <t>Elaboración de cacao, chocolate y sus derivados, caramelos, pastillas, confites, turrones y frutas abrillantadas y confitadas</t>
  </si>
  <si>
    <t>Fideos y demás pastas alimenticias, frescas y secas</t>
  </si>
  <si>
    <t>Molienda de yerba mate</t>
  </si>
  <si>
    <t>Tostado y molienda de café y especias</t>
  </si>
  <si>
    <t>Elaboración de hojas de té</t>
  </si>
  <si>
    <t>Concentrado de café, té y mate</t>
  </si>
  <si>
    <t>Licores y demás bebidas alcohólicas</t>
  </si>
  <si>
    <t>Elaboración de sidra</t>
  </si>
  <si>
    <t>Elaboración de vinos (bodegas)</t>
  </si>
  <si>
    <t>Elaboración de malta</t>
  </si>
  <si>
    <t>Elaboración de cerveza y cerveza-malta</t>
  </si>
  <si>
    <t>Elaboración de salsas y condimentos</t>
  </si>
  <si>
    <t>Elaboración de vinagre</t>
  </si>
  <si>
    <t>Alimientos preparados para animales y aves de corral</t>
  </si>
  <si>
    <t>Refinación y molienda de sal comestible, en establecimientos que no se dedican a la extracción</t>
  </si>
  <si>
    <t>Fabricación de hielo, excepto hielo seco</t>
  </si>
  <si>
    <t>Alimentos concentrados, preparados y/o congelados (excepto pescado)</t>
  </si>
  <si>
    <t>Productos alimenticios diversos, no clasificados en otra parte</t>
  </si>
  <si>
    <t>Aguas gaseosas, bebidas sin alcohol y refrescos</t>
  </si>
  <si>
    <t>Fabricación de cigarrillos</t>
  </si>
  <si>
    <t>Fabricación de cigarros, cigarritos, tabaco picado y demás productos del tabaco</t>
  </si>
  <si>
    <t>Preparación de hojas de tabaco</t>
  </si>
  <si>
    <t>Desmotado de algodón</t>
  </si>
  <si>
    <t>Preparación de fibras textiles vegetales, excepto algodón</t>
  </si>
  <si>
    <t>Lavaderos de lana</t>
  </si>
  <si>
    <t>Tejidos y telas metálicas</t>
  </si>
  <si>
    <t>Hilados de lana, algodón y otras fibras</t>
  </si>
  <si>
    <t>Bobinados de hilos para coser, zurcir y bordar</t>
  </si>
  <si>
    <t>Preparación de cerdas, incluso tejedurías</t>
  </si>
  <si>
    <t>Tejidos, trenzados, trencillas, cordones y cintas, excepto tejidos elásticos</t>
  </si>
  <si>
    <t>Fábricación de estopa</t>
  </si>
  <si>
    <t>Tejidos de seda natural, artificial y de fibras sintéticas</t>
  </si>
  <si>
    <t>Tejidos de lana, algodón y otras fibras (excepto tejidos de punto)</t>
  </si>
  <si>
    <t>Tejidos y artículos de punto: de lana, algodón, seda, fibras sintéticas y mezclas</t>
  </si>
  <si>
    <t>Blanqueo, teñido y apresto de textiles</t>
  </si>
  <si>
    <t>Calzado de tela, con cuero u otros materiales</t>
  </si>
  <si>
    <t>Hormas, encopías y avíos para calzado</t>
  </si>
  <si>
    <t>Talleres de aparado, picado y otros trabajos para la fabricación de calzados</t>
  </si>
  <si>
    <t>Calzado de caucho, con o sin otros materiales (manufacturado en fábricas de productos de caucho)</t>
  </si>
  <si>
    <t>Saladeros y peladeros de cuero</t>
  </si>
  <si>
    <t>Cuero: curtido, teñido, acabado y demás operaciones</t>
  </si>
  <si>
    <t>Curtido, teñido y apresto de pieles</t>
  </si>
  <si>
    <t>Artículos diversos de cuero, o sustitutos, exceptuando calzado y otras prendas de vestir, no clasificadas en otra parte</t>
  </si>
  <si>
    <t>Elaboración de pelos para sombreros</t>
  </si>
  <si>
    <t>Alfombras y tapices</t>
  </si>
  <si>
    <t>Fábricas de sogas, cabos, piola y piolín</t>
  </si>
  <si>
    <t>Confección de pañuelos</t>
  </si>
  <si>
    <t>Tapicería: cortinados, pasamanería, almohadones, acolchados y artículos afines</t>
  </si>
  <si>
    <t>Ropa para cama y mantelería</t>
  </si>
  <si>
    <t>Velas y banderas, carpas, toldos y demás artículos de lona</t>
  </si>
  <si>
    <t>Confección de bolsas de arpillera y lienzos</t>
  </si>
  <si>
    <t>Reparación de bolsas de arpillera y lienzos</t>
  </si>
  <si>
    <t>Artículos de piel, excluídas las prendas de vestir</t>
  </si>
  <si>
    <t>Fabricación de medias</t>
  </si>
  <si>
    <t>Fabricación de corbatas</t>
  </si>
  <si>
    <t>Fajas, corsés, corpiños y artículos afines</t>
  </si>
  <si>
    <t>Gorras y sombreros para hombre, de cualquier material excepto fieltro</t>
  </si>
  <si>
    <t>Sombreros de fieltro para hombre y formas de fieltro para sombreros para hombre o mujer</t>
  </si>
  <si>
    <t>Sombreros de paja para hombre o mujer</t>
  </si>
  <si>
    <t>Sombreros para mujer, confeccionados en fábricas o en casas de moda</t>
  </si>
  <si>
    <t>Impermeables, pilotos, capas y demás prendas confeccionadas con telas impermeables</t>
  </si>
  <si>
    <t>Ligas, tiradores y cinturones</t>
  </si>
  <si>
    <t>Guantes de cualquier material, excepto caucho y plástico, para hombre, mujer o niños</t>
  </si>
  <si>
    <t>Prendas de vestir confeccionadas con pieles</t>
  </si>
  <si>
    <t>Ropa exterior e interior para hombre, mujer o niños, confeccionada en roperías, grandes tiendas y lencerías</t>
  </si>
  <si>
    <t>Ropa exterior para hombre o niño confeccionada en sastrerías</t>
  </si>
  <si>
    <t>Ropa exterior para mujer o niño, confeccionada en casas de moda o talleres de modistas</t>
  </si>
  <si>
    <t>Puntillas, encajes, broderie y artículos similares</t>
  </si>
  <si>
    <t>Artículos textiles diversos, no clasificados en otra parte</t>
  </si>
  <si>
    <t>Talleres de bordados, vainillado, plegado, ojalado, zurcido y labores afines</t>
  </si>
  <si>
    <t>Artículos diversos confeccionados con materiales textiles no clasificados en otra parte</t>
  </si>
  <si>
    <t>Aserrado y preparación de maderas: incluye los aserraderos que funcionan en obrajes</t>
  </si>
  <si>
    <t>Maderas terciadas, placas y láminas, incluye placas y chapas de fibras, virutas de madera o residuos vegetales prensados</t>
  </si>
  <si>
    <t>Impregnación de madera</t>
  </si>
  <si>
    <t>Productos diversos de madera obtenidos por torneado y otras operaciones análogas</t>
  </si>
  <si>
    <t>Modelos de madera para la fundición de metales</t>
  </si>
  <si>
    <t>Puertas, ventanas, marcos, cortinas de enrrollar y artículos afines de madera</t>
  </si>
  <si>
    <t>Parquet para pisos</t>
  </si>
  <si>
    <t>Fabricación de viviendas, galpones, tinglados y casillas de madera</t>
  </si>
  <si>
    <t>Varillas para marcos y marcos para cuadros y espejos</t>
  </si>
  <si>
    <t>Cajones para envases y embalaje</t>
  </si>
  <si>
    <t>Cubas, cascos, barricas, barriles y sus partes</t>
  </si>
  <si>
    <t>Productos de corcho natural o aglomerado</t>
  </si>
  <si>
    <t>Ataúdes, urnas y ornamentos funerarios, de madera</t>
  </si>
  <si>
    <t>Articulos diversos de madera, no clasificados en otra parte</t>
  </si>
  <si>
    <t>Pasta química (celulosa y alfacelulosa), pasta semiquímica y pasta mecánica de madera</t>
  </si>
  <si>
    <t>Fabricación de papel, cartón y cartulina</t>
  </si>
  <si>
    <t>Cajas y demás envases de cartón, excepto estuches</t>
  </si>
  <si>
    <t>Sobres y bolsas, de papel y afines</t>
  </si>
  <si>
    <t>Artículos diversos de pulpa de madera, papel y cartón, no clasificados en otra parte</t>
  </si>
  <si>
    <t>Cuadernos, bloques de notas, libros en blanco y artículos afines</t>
  </si>
  <si>
    <t>Trabajos de imprenta y encuadernación</t>
  </si>
  <si>
    <t>Diarios, periódicos y revistas con imprenta propia</t>
  </si>
  <si>
    <t>Industrias anexas de las artes gráficas, esteriotipía, electrotipía, litografía, fotograbado y operaciones análogas, incluso composición de tipos, no efectuadas en imprenta o talleres de diarios, periódicos o revistas</t>
  </si>
  <si>
    <t>Discos fonográficos: vírgenes y reproducidos</t>
  </si>
  <si>
    <t>Destilerías de petróleo</t>
  </si>
  <si>
    <t>Productos del petróleo y del carbón no elaborados en destilería</t>
  </si>
  <si>
    <t>Jabón excepto de tocador</t>
  </si>
  <si>
    <t>Productos de perfumería y artículos para higiene y tocador</t>
  </si>
  <si>
    <t>Medicamentos y productos farmacéuticos</t>
  </si>
  <si>
    <t>Pinturas, barnices, lacas, esmaltes y charoles</t>
  </si>
  <si>
    <t>Tintas, betunes, pastas y preparaciones similares para conservar cuero y madera</t>
  </si>
  <si>
    <t>Productos pirotécnicos</t>
  </si>
  <si>
    <t>Explosivos, incluso cápsulas y cartuchos cargados</t>
  </si>
  <si>
    <t>Gases comprimidos y licuados excluidos gases derivados del petróleo y carbón</t>
  </si>
  <si>
    <t>Fabricación de fósforos</t>
  </si>
  <si>
    <t>Velas de estearina, parafina y demás sustancias similares</t>
  </si>
  <si>
    <t>Preparaciones para limpiar y pulir metales, vidrios y piedras</t>
  </si>
  <si>
    <t>Fungicidas, insecticidas y fluídos desinfectantes</t>
  </si>
  <si>
    <t>Ácidos, bases y sales</t>
  </si>
  <si>
    <t>Alcohol: destilación y desnaturalización</t>
  </si>
  <si>
    <t>Tanino y demás curtientes de origen vegetal y curtientes sintéticos</t>
  </si>
  <si>
    <t>Hilados de fibras artificiales y sintéticas</t>
  </si>
  <si>
    <t>Materias primas para la industria plástica</t>
  </si>
  <si>
    <t>Grasas animales no comestibles; incluye molienda y trituración de huesos</t>
  </si>
  <si>
    <t>Aguas y demás preparados para blanquear ropas y telas</t>
  </si>
  <si>
    <t>Productos químicos diversos, no clasificados en otra parte</t>
  </si>
  <si>
    <t>Neumáticos para rodados; cubiertas y cámaras</t>
  </si>
  <si>
    <t>Reparación de cubiertas; recauchutado y vulcanización</t>
  </si>
  <si>
    <t>Artículos diversos de caucho, no clasificados en otra parte</t>
  </si>
  <si>
    <t>Artículos moldeados y laminados, de material plástico</t>
  </si>
  <si>
    <t>Vidrios y cristales en todas sus formas</t>
  </si>
  <si>
    <t>Espejos incluye: pulido, biselado, tallado y grabado de vidrios y cristales</t>
  </si>
  <si>
    <t>Fabricación de vitraux</t>
  </si>
  <si>
    <t>Ladrillos comunes y polvo de ladrillos</t>
  </si>
  <si>
    <t>Ladrillos de máquina, tejas, baldosas y caños</t>
  </si>
  <si>
    <t>Ladrillos y otras piezas refractarias</t>
  </si>
  <si>
    <t>Artefactos sanitarios cerámicos</t>
  </si>
  <si>
    <t>Elaboración de cal</t>
  </si>
  <si>
    <t>Molienda e hidratación de cal</t>
  </si>
  <si>
    <t>Molduras y demás artículos de yeso</t>
  </si>
  <si>
    <t>Elaboración de yeso, triturado y molienda de minerales no metálicos. Mezclas preparadas para revoques y piedras naturales y artificiales para revestimientos</t>
  </si>
  <si>
    <t>Artículos de cemento y fibrocemento: chapas, caños, tanques, piletas y productos afines</t>
  </si>
  <si>
    <t>Mosaicos calcáreos y graníticos</t>
  </si>
  <si>
    <t>Aserrado, corte, pulido y labrado de mármoles, granitos y otras piedras</t>
  </si>
  <si>
    <t>Placas y accesorios para revestimientos artículos decorativos, vajilla y artículos para electricidad y otros usos cerámicos</t>
  </si>
  <si>
    <t xml:space="preserve">Productos de barro </t>
  </si>
  <si>
    <t>Hidrófugo y productos de piedra, tierra, yeso y demás minerales no metálicos no clasificados en otra parte</t>
  </si>
  <si>
    <t>Productos básicos de hierro y acero. Piezas de fundición de hierro o acero y piezas de forja de hierro o acero. Productos de laminación y estampado</t>
  </si>
  <si>
    <t>Productos básicos de la fusión de minerales de plomo, estaño, cinc y de más no ferrosos</t>
  </si>
  <si>
    <t>Productos de laminación, piezas fundidas, alambres, tubos y cañerías, de metales no ferrosos excluido cobre y sus aleaciones</t>
  </si>
  <si>
    <t>Productos de laminación, piezas fundidas, alambres, tubos y cañerías de cobre y sus aleaciones</t>
  </si>
  <si>
    <t>Galvanización, estañado y metalización</t>
  </si>
  <si>
    <t>Niquelado, cromado, plateado, esmaltado, enlozado y trabajos análogos, efectuado sobre metales</t>
  </si>
  <si>
    <t>Cincelado, repujado y estampado y grabado sobre metales</t>
  </si>
  <si>
    <t>Tubos y cañerías de hierro o acero</t>
  </si>
  <si>
    <t>Herrajes y guarniciones para puertas, ventanas, muebles, vehículos, baúles, valijas y demás usos</t>
  </si>
  <si>
    <t>Carpintería metálica: perfiles de chapa, marcos, puertas, ventanas, celosías y demás artículos afines para la construcción</t>
  </si>
  <si>
    <t>Estructuras metálicas con perfiles o tubos de hierro, para la construcción</t>
  </si>
  <si>
    <t>Bulones, tuercas, tornillos, remaches y clavos y afines</t>
  </si>
  <si>
    <t>Herramientas de mano y para máquinas</t>
  </si>
  <si>
    <t>Envases de hojalata y de chapa de hierro y demás productos de hojalata incluso la cromolitografías sobre metales</t>
  </si>
  <si>
    <t>Cajas fuertes, cámaras de seguridad y afines</t>
  </si>
  <si>
    <t>Tanques, depósitos, tambores, cascos de hierro y recipientes para gases comprimidos</t>
  </si>
  <si>
    <t>Alambres de hierro y acero,incluso alambre galvanizado</t>
  </si>
  <si>
    <t>Productos de orfebreria y artículos metálicos de menaje, incluso los enlozados</t>
  </si>
  <si>
    <t>Talleres electromecánicos de reparaciones, acabado de piezas mecánicas, incluso la producción de las mismas (excepto talleres de automotores y sus repuestos). Incluye talleres de mantenimiento, usinas, producción de vapor, tratamiento de agua,instalados en grandes industrias</t>
  </si>
  <si>
    <t>Artículos de bronce y demás metales no ferrosos, no clasificados en otra parte</t>
  </si>
  <si>
    <t>Artículos de hierro, con o sin parte de otros metales, no clasificados en otra parte, incluso productos elaborados o reparados en talleres de herrería</t>
  </si>
  <si>
    <t>Generadores de vapor y equipo conexo: economizadores, recalentadores y demás accesorios, incluso instalación y reparación de calderas y fabricación de sus repuestos y accesorios</t>
  </si>
  <si>
    <t>Cocinas, calefones, estufas y demás artefactos análogos excluidos los eléctricos</t>
  </si>
  <si>
    <t>Fabricación y armado de motores de combustión interna, y sus repuestos y accesorios</t>
  </si>
  <si>
    <t>Fabricación y reparación de máquinas, herramientas y no herramientas y maquinaria esencial para usos industriales, incluso sus repuestos y accesorios</t>
  </si>
  <si>
    <t>Fabricación de maquinaria y aparatos diversos, exceptuando maquinaria y aparatos eléctricos, no clasificados en otra parte</t>
  </si>
  <si>
    <t>Ascensores y artefactos afines, incluso su instalación y reparación y fabricación de sus repuestos y accesorios</t>
  </si>
  <si>
    <t>Fabricación, armado y reparación de maquinaria agrícola, incluso molinos de viento y sus repuestos y accesorios</t>
  </si>
  <si>
    <t>Fabricación, armado y reparación de tractores, incluso sus repuestos y accesorios</t>
  </si>
  <si>
    <t>Fabricación, armado y reparación de máquinas de coser industriales y familiares, y máquinas familiares y semi-industriales de tejer, incluso sus repuestos y accesorios</t>
  </si>
  <si>
    <t>Fabricación, armado y reparación de máquinas y equipos de contabilidad, máquinas de escribir y cajas registradoras, incluso sus repuestos y accesorios</t>
  </si>
  <si>
    <t>Fabricación y reparación de generadores, motores, transformadores y rectificadores, eléctricos, incluso sus repuestos y accesorios</t>
  </si>
  <si>
    <t>Conductores eléctricos, aislados con esmalte, goma o plásticos</t>
  </si>
  <si>
    <t>Artefactos para iluminación de bronce y demás metales</t>
  </si>
  <si>
    <t>Lámparas y tubos eléctricos: incandescentes, fluorecentes y de gases</t>
  </si>
  <si>
    <t>Fabricación, armado y reparación de heladeras y lavarropas y acondicionadores de aire, incluso sus repuestos y accesorios</t>
  </si>
  <si>
    <t>Fabricación y reparación de aparatos eléctricos para uso doméstico o comercial y de herramientas eléctricas de mano, y sus repuestos y accesorios</t>
  </si>
  <si>
    <t>Instalaciones electromecánicas y sus reparaciones</t>
  </si>
  <si>
    <t>Construcción y reparación de maquinaria, aparatos, accesorios y artículos diversos, eléctricos, no clasificados en otra parte</t>
  </si>
  <si>
    <t>Fabricación, armado y reparación de receptores de radio y televisión, grabadores de sonido, tocadiscos y aparatos afines, equipo y material para telefonía y telegrafía, y sus repuestos y accesorios</t>
  </si>
  <si>
    <t>Instrumentos y otros artículos de uso médico quirúrgico</t>
  </si>
  <si>
    <t>Fabricación y reparación de instrumentos de precisión para medir y controlar, de uso científico, profesional, industrial y comercial, y sus repuestos y accesorios</t>
  </si>
  <si>
    <t>Fabricación y reparación de básculas y balanzas, incluso sus repuestos y accesorios</t>
  </si>
  <si>
    <t>Material fotosensible: películas, placas, telas y papeles. Industria cinematográfica.</t>
  </si>
  <si>
    <t>Fabricación y reparación de instrumentos de óptica y artículos oftálmicos y fotográficos. Tallado de lentes.</t>
  </si>
  <si>
    <t>Fabricación y armado de vehículos automóviles completos: automóviles, camiones, camionetas y demás vehículos análogos</t>
  </si>
  <si>
    <t>Repuestos y accesorios para automóviles, camiones, camionetas y demás vehículos análogos</t>
  </si>
  <si>
    <t>Fabricación y reparación de carrocerías para automóviles, camiones, camionetas, ómnibus, microómnibus y demás vehículos análogos, incluso remolques y semiremolques completos</t>
  </si>
  <si>
    <t>Rectificación de motores de combustión interna</t>
  </si>
  <si>
    <t xml:space="preserve">Astilleros y talleres navales y astilleros de desmantelamiento. Fabricación y reparación de motores marinos, incluso la fabricación de sus repuestos y accesorios </t>
  </si>
  <si>
    <t>Talleres ferroviarios, construcción y reparación de locomotoras y vagones de cualquier tipo. Fabricación y reparación de motores de combustión interna. Repuestos para el material rodante y de tracción.</t>
  </si>
  <si>
    <t>Talleres tranviarios: construcción y reparación de tranvías, para pasajeros y carga. Fabricación y reparación de motores y repuestos para el material rodante</t>
  </si>
  <si>
    <t>Construcción, armado y reparación de aviones y planeadores, y fabricación, armado y reparación de motores para aeronaves y sus repuestos y accesorios</t>
  </si>
  <si>
    <t>Fabricación y armado de motocicletas, motonetas, bicicletas y triciclos, incluso la fabricación de sus repuestos y accesorios, y reparación de motocicletas y motonetas</t>
  </si>
  <si>
    <t>Fabricación y reparación de vehículos de tracción animal y de propulsión a mano</t>
  </si>
  <si>
    <t>Rodados sin motor, para niños e inválidos</t>
  </si>
  <si>
    <t>Muebles de madera para el hogar, mobiliario médico y quirúrgico y muebles para comercio y oficinas</t>
  </si>
  <si>
    <t>Instalaciones de madera para industrias, comercio y oficinas</t>
  </si>
  <si>
    <t>Muebles metálicos para el hogar, mobiliario médico y quirúrgico, muebles para comercios y oficinas incluso instalaciones para industrias, comercios y oficinas</t>
  </si>
  <si>
    <t>Camas y sofás-camas metálicos y elásticos para los mismos</t>
  </si>
  <si>
    <t>Colchones y articulos afines, excepto los de caucho</t>
  </si>
  <si>
    <t>Muebles de mimbre y caña</t>
  </si>
  <si>
    <t>Arneses, sillas de montar, valijas, baúles de cuero y artículos afines</t>
  </si>
  <si>
    <t>Fabricación de relojes, incluso relojes de control para fábricas y oficinas, y sus repuestos y accesorios</t>
  </si>
  <si>
    <t>Fabricación de joyas, incluso el labrado de piedras preciosas y semi-preciosas</t>
  </si>
  <si>
    <t>Fabricación y reparación de instrumentos musicales, y sus repuestos y accesorios</t>
  </si>
  <si>
    <t>Baúles y valijas, de cualquier material excepto cuero</t>
  </si>
  <si>
    <t>Artículos de nácar, carey, hueso, asta y corozo</t>
  </si>
  <si>
    <t>Artículos de cestería, escobas, plumeros, brochas, cepillos, pinceles y afines</t>
  </si>
  <si>
    <t>Estuches de todas las clases</t>
  </si>
  <si>
    <t>Juguetes de todas las clases</t>
  </si>
  <si>
    <t>Letreros y anuncios de propaganda, luminosos o no</t>
  </si>
  <si>
    <t>Lápices comunes y mecánicos, lapiceros estilográficos y esferográficos, incluso portaplumas</t>
  </si>
  <si>
    <t>Adornos de fantasía, y artículos afines</t>
  </si>
  <si>
    <t>Juegos y artículos para deportes</t>
  </si>
  <si>
    <t>Industrias manufactureras diversas, no clasificadas en otra parte</t>
  </si>
  <si>
    <t>AÑO 1973</t>
  </si>
  <si>
    <t>Matanza de ganado, preparación y conservación de carne</t>
  </si>
  <si>
    <t>Elaboración de sopas y concentrados</t>
  </si>
  <si>
    <t>Elaboración de fiambres, embutidos y similares</t>
  </si>
  <si>
    <t>Elaboración de pescados, moluscos, crustáceos y otros productos marinos</t>
  </si>
  <si>
    <t>Elaboración de dulces, mermeladas y jaleas</t>
  </si>
  <si>
    <t>Elaboración y envasado de fruta, hortalizas y legumbres</t>
  </si>
  <si>
    <t>Elaboración y refinación de aceites y grasas vegetales</t>
  </si>
  <si>
    <t>Elaboración de productos lácteos y helados</t>
  </si>
  <si>
    <t>Molienda de trigo</t>
  </si>
  <si>
    <t>Molienda de legumbres y cereales (excepto trigo)</t>
  </si>
  <si>
    <t>Preparación de arroz (descascaración, pulido, etc.)</t>
  </si>
  <si>
    <t>Elaboración de productos de panadería y confitería, excluido galletitas y bizcochos</t>
  </si>
  <si>
    <t>Elaboración de galletitas y bizcochos</t>
  </si>
  <si>
    <t>Elaboración de cacao, productos de chocolate y artículos de confitería</t>
  </si>
  <si>
    <t>Elaboración de pastas alimenticias frescas</t>
  </si>
  <si>
    <t>Elaboración de pastas alimenticias secas</t>
  </si>
  <si>
    <t>Elaboración de concentrados de café, té y mate</t>
  </si>
  <si>
    <t>Tostado, torrado y molienda de café y especias</t>
  </si>
  <si>
    <t>Producción de hojas de té</t>
  </si>
  <si>
    <t>Destilación de alcohol etílico</t>
  </si>
  <si>
    <t>Destilación, rectificación y mezcla de bebidas espirituosas</t>
  </si>
  <si>
    <t>Elaboración de vinos</t>
  </si>
  <si>
    <t>Elaboración de malta, cerveza y bebidas malteadas</t>
  </si>
  <si>
    <t>Elaboración de harina de pescado y grasas animales no comestibles</t>
  </si>
  <si>
    <t>Elaboración de hielo</t>
  </si>
  <si>
    <t>Elaboración de productos alimenticios no clasificados en otra parte</t>
  </si>
  <si>
    <t>Elaboración de alimentos preparados para animales</t>
  </si>
  <si>
    <t>Elaboración de bebidas no alcohólicas y aguas gaseosas</t>
  </si>
  <si>
    <t>Elaboración de cigarrillos</t>
  </si>
  <si>
    <t>Elaboración de otros productos de tabaco</t>
  </si>
  <si>
    <t>Preparación de fibras de algodón</t>
  </si>
  <si>
    <t>Preparación de fibras textiles vegetales (excepto algodón)</t>
  </si>
  <si>
    <t>Hilado de fibras textiles</t>
  </si>
  <si>
    <t>Tejido de fibras textiles</t>
  </si>
  <si>
    <t>Fabricación de productos de tejeduría no clasificados en otra parte</t>
  </si>
  <si>
    <t>Acabados de tejidos de punto</t>
  </si>
  <si>
    <t>Acabado de fibras textiles, excepto tejidos de punto</t>
  </si>
  <si>
    <t>Fabricación de tejidos y artículos de punto</t>
  </si>
  <si>
    <t>Fabricación de calzado de cuero</t>
  </si>
  <si>
    <t>Fabricación de calzado de tela</t>
  </si>
  <si>
    <t>Curtiembres</t>
  </si>
  <si>
    <t>Fabricación de bolsos y valijas</t>
  </si>
  <si>
    <t>Fabricación de carteras para mujer</t>
  </si>
  <si>
    <t>Fabricación de otros productos de cuero y sucedáneos del cuero (excepto calzado y prendas de vestir)</t>
  </si>
  <si>
    <t>Confección de ropa de cama y mantelería</t>
  </si>
  <si>
    <t>Confección y reparación de bolsas</t>
  </si>
  <si>
    <t>Confección de artículos de lona y sucedáneos de lona</t>
  </si>
  <si>
    <t>Confección de frazadas, mantas, ponchos, etc.</t>
  </si>
  <si>
    <t>Fabricación de alfombras y tapices</t>
  </si>
  <si>
    <t>Cordelería</t>
  </si>
  <si>
    <t>Preparación y teñido de pieles y confección de artículos de piel (excepto prendas de vestir)</t>
  </si>
  <si>
    <t>Confección de camisas (excepto de trabajo)</t>
  </si>
  <si>
    <t>Confección de prendas de vestir (excepto de piel, cuero, camisas e impermeables)</t>
  </si>
  <si>
    <t>Confección de prendas de vestir de piel</t>
  </si>
  <si>
    <t>Confección de impermeables y pilotos</t>
  </si>
  <si>
    <t>Confección de accesorios para vestir, uniformes y otras prendas especiales</t>
  </si>
  <si>
    <t>Otros artículos confeccionados de materias textiles (excepto prendas de vestir)</t>
  </si>
  <si>
    <t>Fabricación de textiles no clasificados en otra parte</t>
  </si>
  <si>
    <t>Aserraderos y otros talleres para preparar la madera</t>
  </si>
  <si>
    <t>Maderas terciadas y aglomeradas</t>
  </si>
  <si>
    <t>Carpintería de obra de madera (puertas, ventanas, etc.)</t>
  </si>
  <si>
    <t>Fabricación de viviendas prefabricadas principalmente de madera</t>
  </si>
  <si>
    <t>Fabricación de envases de madera y artículos de cestería</t>
  </si>
  <si>
    <t>Fabricación de productos de corcho</t>
  </si>
  <si>
    <t>Fabricación de ataúdes</t>
  </si>
  <si>
    <t>Fabricación de productos de madera no clasificados en otra parte</t>
  </si>
  <si>
    <t>Fabricación de pasta para papel</t>
  </si>
  <si>
    <t>Fabricación de papel y cartón</t>
  </si>
  <si>
    <t>Fabricación de envases de papel y cartón</t>
  </si>
  <si>
    <t>Fabricación de artículos de pulpa, papel y cartón no clasificados en otra parte</t>
  </si>
  <si>
    <t>Imprenta y encuadernación</t>
  </si>
  <si>
    <t>Impresión de diarios y revistas</t>
  </si>
  <si>
    <t>Electrotipia y otros servicios relacionados con la imprenta</t>
  </si>
  <si>
    <t>Elaboración de productos diversos derivados del petróleo y del carbón (excepto refinerías de petróleo)</t>
  </si>
  <si>
    <t>Fabricación de jabones (excepto de tocador) y preparados de limpieza</t>
  </si>
  <si>
    <t>Fabricación de jabones de tocador, cosméticos, perfumes y otros productos de higiene y tocador</t>
  </si>
  <si>
    <t>Fabricación de medicamentos y productos farmacéuticos</t>
  </si>
  <si>
    <t>Fabricación de medicamentos de uso veterinario</t>
  </si>
  <si>
    <t>Fabricación de pinturas, barnices y lacas</t>
  </si>
  <si>
    <t>Fabricación de tinta</t>
  </si>
  <si>
    <t>Fabricación de gases comprimidos y licuados</t>
  </si>
  <si>
    <t>Fabricación de explosivos y municiones</t>
  </si>
  <si>
    <t>Fabricación de abonos, fertilizantes y plaguicidas</t>
  </si>
  <si>
    <t>Destilación de alcoholes (excepto etílico)</t>
  </si>
  <si>
    <t>Fabricación de curtientes de todo tipo</t>
  </si>
  <si>
    <t>Fabricación de sustancias químicas industriales básicas no clasificadas en otra parte</t>
  </si>
  <si>
    <t>Fabricación de plásticos y resinas sintéticas</t>
  </si>
  <si>
    <t>Fabricación de fibras artificiales y sintéticas</t>
  </si>
  <si>
    <t>Fabricación de productos químicos no clasificados en otra parte</t>
  </si>
  <si>
    <t>Fabricación de cámaras y cubiertas</t>
  </si>
  <si>
    <t>Recauchutaje y vulcanización de cubiertas</t>
  </si>
  <si>
    <t>Fabricación de productos de caucho no clasificados en otra parte</t>
  </si>
  <si>
    <t>Fabricación de productos plásticos no clasificados en otra parte</t>
  </si>
  <si>
    <t>Fabricación de vidrio y cristales y artículos de virio</t>
  </si>
  <si>
    <t>Fabricación de espejos y vitraux</t>
  </si>
  <si>
    <t>Fabricación de ladrillos comunes</t>
  </si>
  <si>
    <t>Fabricación de ladrillos de máquina y baldosas</t>
  </si>
  <si>
    <t>Fabricación de material refractario</t>
  </si>
  <si>
    <t>Elaboración de cemento</t>
  </si>
  <si>
    <t>Elaboración de yeso</t>
  </si>
  <si>
    <t>Fabricación de artículos de cemento y fibrocemento</t>
  </si>
  <si>
    <t>Fabricación de mosaicos</t>
  </si>
  <si>
    <t>Elaboración de mármol y granito</t>
  </si>
  <si>
    <t>Fabricación de objetos de barro, loza y porcelana</t>
  </si>
  <si>
    <t>Fabricación de productos  minerales no metálicos, no clasificados en otra parte</t>
  </si>
  <si>
    <t>Industrias básicas de hierro y acero</t>
  </si>
  <si>
    <t>Industrias básicas de metales no ferrosos</t>
  </si>
  <si>
    <t>Fabricación de estructuras metálicas para la construcción</t>
  </si>
  <si>
    <t>Fabricación de carpintería metálica</t>
  </si>
  <si>
    <t>Fabricación de cuchillería, herramientas manuales y artículos generales de ferreterías</t>
  </si>
  <si>
    <t>Fabricación de clavos y productos bulonería</t>
  </si>
  <si>
    <t>Fabricación de tanques y depósitos metálicos</t>
  </si>
  <si>
    <t>Fabricación de envases de hojalata</t>
  </si>
  <si>
    <t>Fabricación de generadores de vapor y equipos conexos</t>
  </si>
  <si>
    <t>Fabricación de tejidos de alambre</t>
  </si>
  <si>
    <t>Fabricación de productos metálicos no clasificados en otra parte (incluye galvanoplastía, esmaltado y estampado de metales)</t>
  </si>
  <si>
    <t>Fabricación de cocinas, calefones y calefactores (excluidos los eléctricos)</t>
  </si>
  <si>
    <t>Construcción y reparación de motores y turbinas</t>
  </si>
  <si>
    <t>Construcción y reparación de maquinaria para trabajar los metales y la madera</t>
  </si>
  <si>
    <t>Construcción y reparación de maquinaria y equipos especiales para las industrias, excepto la maquinaria para trabajar los metales y la madera</t>
  </si>
  <si>
    <t>Fabricación armas</t>
  </si>
  <si>
    <t>Construcción de maquinaria y equipos exceptuando la maquinaria eléctrica, no clasificados en otra parte</t>
  </si>
  <si>
    <t>Fabricación de ascensores</t>
  </si>
  <si>
    <t>Construcción de maquinaria y equipo para la agricultura</t>
  </si>
  <si>
    <t>Reparación de maquinaria y equipo para la agricultura</t>
  </si>
  <si>
    <t>Fabricación de tractores</t>
  </si>
  <si>
    <t>Fabricación de máquinas de coser y tejer familiares y semi-industriales</t>
  </si>
  <si>
    <t>Construcción de máquinas de oficina, cálculo y contabilidad</t>
  </si>
  <si>
    <t>Fabricación de conductores eléctricos</t>
  </si>
  <si>
    <t>Fabricación de acumuladores eléctricos</t>
  </si>
  <si>
    <t>Fabricación de lámparas y tubos eléctricos</t>
  </si>
  <si>
    <t>Fabricación de heladeras, lavarropas, acondicionadores de aire y afines</t>
  </si>
  <si>
    <t>Construcción de máquinas y aparatos industriales eléctricos</t>
  </si>
  <si>
    <t>Construcción de aparatos y accesorios eléctricos de uso doméstico</t>
  </si>
  <si>
    <t>Construcción de aparatos y suministros eléctricos varios no clasificados en otra parte</t>
  </si>
  <si>
    <t>Fabricación de aparatos de radio, televisión y afines (incluyendo discos fonográficos y cintas magnetofónicas)</t>
  </si>
  <si>
    <t>Fabricación de equipos y aparatos de comunicación</t>
  </si>
  <si>
    <t>Fabricación de equipo profesional y científico, instrumentos de medida y de control, no clasificados en otra parte</t>
  </si>
  <si>
    <t>Fabricación de básculas y balanzas</t>
  </si>
  <si>
    <t>Fabricación de aparatos fotográficos e instrumentos de óptica</t>
  </si>
  <si>
    <t>Fabricación y armado de automotores (excluidolos motores)</t>
  </si>
  <si>
    <t>Fabricación de componentes, repuestos y accesorios para automotores excepto motores (no incluye los producidos por los fabricantes de automotores en la misma planta)</t>
  </si>
  <si>
    <t>Fabricación y armado de carrocerías exclusivamente</t>
  </si>
  <si>
    <t>Rectificación de motores</t>
  </si>
  <si>
    <t>Construcción navales y reparación de barcos</t>
  </si>
  <si>
    <t>Construcción y reparación de equipo ferroviario (excluido los motores)</t>
  </si>
  <si>
    <t>Fabricación de aeronaves</t>
  </si>
  <si>
    <t>Fabricación de motociciletas, bicicletas y afines</t>
  </si>
  <si>
    <t>Construcción de material de transporte no clasificados en otra parte</t>
  </si>
  <si>
    <t>Fabricación de muebles (excepto los que son principalmente metálicos)</t>
  </si>
  <si>
    <t>Fabricación de muebles y accesorios principalmente metálicos</t>
  </si>
  <si>
    <t>Fabricación de colchones</t>
  </si>
  <si>
    <t>Fabricación de relojes</t>
  </si>
  <si>
    <t>Fabricación de joyas y artículos conexos</t>
  </si>
  <si>
    <t>Fabricación de instrumentos de música</t>
  </si>
  <si>
    <t>Fabricación de artículos de deporte y atletismo</t>
  </si>
  <si>
    <t>Fabricación de lápices y lapiceras</t>
  </si>
  <si>
    <t>Fabricación de cepillos, pinceles y escobas</t>
  </si>
  <si>
    <t>Fabricación y armado de letreros</t>
  </si>
  <si>
    <t>Industrias manufactureras diversas no clasificadas en otra parte</t>
  </si>
  <si>
    <t>AÑO 1984</t>
  </si>
  <si>
    <t>AÑO 1993</t>
  </si>
  <si>
    <t>Matanza de ganado y procesamiento de su carne / Matanza de animales n.c.p. y procesamiento de su carne; Elaboración de subproductos carnicos n.c.p.</t>
  </si>
  <si>
    <t>Producción y procesamiento de carne de aves</t>
  </si>
  <si>
    <t>Elaboración de fiambres y embutidos</t>
  </si>
  <si>
    <t>Elaboración de pescado y productos de pescado</t>
  </si>
  <si>
    <t>Preparación de conservas de frutas, hortalizas y legumbres/ Elaboración de jugos naturales y sus concentrados, de frutas, hortalizas y legumbres/ Elaboración de frutas, hortalizas y legumbres congeladas/ Elaboración de frutas, hortalizas y legumbres deshidratadas o desecadas; preparación n.c.p. de frutas, hortalizas y legumbres</t>
  </si>
  <si>
    <t>Elaboración de aceites y grasas de origen vegetal</t>
  </si>
  <si>
    <t>Elaboración de leches y productos lácteos deshidratados/ Elaboración de quesos/ Elaboración industrial de helados/ Elaboración de productos lácteos n.c.p.</t>
  </si>
  <si>
    <t>Preparación de arroz</t>
  </si>
  <si>
    <t>Preparación y molienda de legumbres y cereales -excepto trigo y arroz y molienda húmeda de maíz)-</t>
  </si>
  <si>
    <t>Elaboración de almidones y productos derivados del almidón</t>
  </si>
  <si>
    <t>Elaboración de productos de panadería, excluido galletitas y bizcochos</t>
  </si>
  <si>
    <t>Elaboración de azúcar</t>
  </si>
  <si>
    <t>Elaboración de cacao y chocolate y de productos de confitería</t>
  </si>
  <si>
    <t>Tostado, torrado y molienda de café; elaboración y  molienda de hierbas aromáticas y especias</t>
  </si>
  <si>
    <t>Preparación de hojas de te</t>
  </si>
  <si>
    <t>Elaboración de yerba mate</t>
  </si>
  <si>
    <t>Destilación, rectificación y mezcla de bebidas espiritosas</t>
  </si>
  <si>
    <t>Elaboración de sidra y otras bebidas alcohólicas fermentadas a partir de frutas</t>
  </si>
  <si>
    <t>Elaboración de cerveza, bebidas malteadas y de malta</t>
  </si>
  <si>
    <t>Elaboración de productos alimenticios n.c.p.</t>
  </si>
  <si>
    <t>Elaboración de soda y aguas</t>
  </si>
  <si>
    <t>Elaboración de bebidas gaseosas, excepto soda</t>
  </si>
  <si>
    <t>Elaboración de hielo, jugos envasados para diluir y otras bebidas no alcohólicas</t>
  </si>
  <si>
    <t>Elaboración de cigarrillos y  productos de tabaco n.c.p.</t>
  </si>
  <si>
    <t>Fabricación de calzado de cuero, excepto el ortopédico</t>
  </si>
  <si>
    <t>Fabricación de calzado de tela, plástico, goma, caucho y otros materiales, excepto calzado ortopédico y de asbesto</t>
  </si>
  <si>
    <t>Fabricación de partes de calzado</t>
  </si>
  <si>
    <t>Confección de prendas y accesorios de vestir de cuero</t>
  </si>
  <si>
    <t>Curtido y terminación de cueros</t>
  </si>
  <si>
    <t>Fabricación de maletas, bolsos de mano y similares, artículos de talabartería y artículos de cuero n.c.p.</t>
  </si>
  <si>
    <t>Fabricación de artículos confeccionados de materiales textiles, excepto prendas de vestir</t>
  </si>
  <si>
    <t>Fabricación de suéteres y artículos similares de punto</t>
  </si>
  <si>
    <t>Confección de prendas de vestir, excepto prendas de piel y cuero</t>
  </si>
  <si>
    <t>Fabricación de productos textiles n.c.p.</t>
  </si>
  <si>
    <t>Preparación de fibras textiles vegetales; desmotado de algodón</t>
  </si>
  <si>
    <t>Preparación de fibras animales de uso textil; lavado de lana</t>
  </si>
  <si>
    <t>Fabricación de hilados de fibras textiles</t>
  </si>
  <si>
    <t>Fabricación de tejidos textiles, incluso en hilanderías y tejedurias integradas</t>
  </si>
  <si>
    <t>Fabricación de tejidos de punto</t>
  </si>
  <si>
    <t>Acabado de productos textiles</t>
  </si>
  <si>
    <t>Aserrado y cepillado de madera</t>
  </si>
  <si>
    <t>Fabricación de hojas de madera para enchapado; fabricación de tableros contrachapados; tableros laminados; tableros de partículas y tableros y paneles n.c.p.</t>
  </si>
  <si>
    <t>Fabricación de partes y piezas de carpintería para edificios y Construcciones</t>
  </si>
  <si>
    <t>Fabricación de recipientes de madera</t>
  </si>
  <si>
    <t>Fabricación de productos de madera n.c.p.; fabricación de artículos de corcho, paja y materiales trenzables</t>
  </si>
  <si>
    <t>Fabricación de pasta de madera, papel y cartón</t>
  </si>
  <si>
    <t>Fabricación de papel y cartón ondulado y de envases de papel y cartón</t>
  </si>
  <si>
    <t>Fabricación de artículos de papel y cartón de uso domestico e higiénico sanitario</t>
  </si>
  <si>
    <t>Fabricación de artículos de papel y cartón n.c.p.</t>
  </si>
  <si>
    <t>Edición de libros, folletos, partituras y otras publicaciones</t>
  </si>
  <si>
    <t>Impresión</t>
  </si>
  <si>
    <t>Edición de periódicos, revistas y publicaciones periódicas</t>
  </si>
  <si>
    <t>Reproducción de grabaciones y edición n.c.p.</t>
  </si>
  <si>
    <t>Servicios relacionados con la impresión</t>
  </si>
  <si>
    <t>Fabricación de productos de hornos de coque</t>
  </si>
  <si>
    <t>Fabricación de productos de la refinación del petróleo</t>
  </si>
  <si>
    <t>Fabricación de combustible nuclear</t>
  </si>
  <si>
    <t>Fabricación de jabones y preparados de limpieza</t>
  </si>
  <si>
    <t>Fabricación de cosméticos, perfumes y  productos de higiene y tocador</t>
  </si>
  <si>
    <t>Fabricación de medicamentos de uso humano y productos farmacéuticos</t>
  </si>
  <si>
    <t>Fabricación de pinturas; barnices y productos de revestimiento similares; tintas de imprenta y masillas</t>
  </si>
  <si>
    <t>Fabricación de gases comprimidos y licuados.</t>
  </si>
  <si>
    <t>Fabricación de abonos y compuestos de nitrógeno</t>
  </si>
  <si>
    <t>Fabricación de plaguicidas y  productos químicos de uso agropecuario</t>
  </si>
  <si>
    <t>Fabricación de productos de laboratorio y productos botánicos n.c.p.</t>
  </si>
  <si>
    <t>Fabricación de materias químicas básicas, n.c.p.</t>
  </si>
  <si>
    <t>Fabricación de plásticos en formas primarias y de caucho sintético</t>
  </si>
  <si>
    <t>Fabricación de productos químicos n.c.p.</t>
  </si>
  <si>
    <t>Fabricación de cubiertas y cámaras de caucho; recauchutado y renovación de cubiertas de caucho</t>
  </si>
  <si>
    <t>Fabricación de  productos de caucho n.c.p.</t>
  </si>
  <si>
    <t>Fabricación de envases plásticos</t>
  </si>
  <si>
    <t>Fabricación de productos plásticos en formas básicas y artículos de plástico n.c.p., excepto muebles</t>
  </si>
  <si>
    <t>Fabricación de envases de vidrio</t>
  </si>
  <si>
    <t>Fabricación y elaboración de vidrio plano</t>
  </si>
  <si>
    <t>Fabricación de productos de vidrio n.c.p.</t>
  </si>
  <si>
    <t>Fabricación de productos de cerámica no refractaria para uso no estructural</t>
  </si>
  <si>
    <t>Fabricación de productos de cerámica refractaria</t>
  </si>
  <si>
    <t>Fabricación de productos de arcilla y cerámica no refractaria para uso estructural</t>
  </si>
  <si>
    <t>Elaboración de cal y yeso</t>
  </si>
  <si>
    <t>Fabricación de artículos de cemento, fibrocemento y yeso excepto mosaicos</t>
  </si>
  <si>
    <t>Corte, tallado y acabado de la piedra</t>
  </si>
  <si>
    <t>Fabricación de productos minerales no metálicos n.c.p.</t>
  </si>
  <si>
    <t>Fundición de hierro y acero</t>
  </si>
  <si>
    <t>Elaboración de aluminio primario y semielaborados de aluminio</t>
  </si>
  <si>
    <t>Producción de metales no ferrosos n.c.p. y sus semielaborados</t>
  </si>
  <si>
    <t>Fundición de metales no ferrosos</t>
  </si>
  <si>
    <t>Forjado, prensado, estampado y laminado de metales; pulvimetalurgia</t>
  </si>
  <si>
    <t>Tratamiento y revestimiento de metales; obras de ingeniería mecánica en general realizadas a cambio de una retribución o por contrata</t>
  </si>
  <si>
    <t>Fabricación de productos metálicos para uso estructural y montaje estructural</t>
  </si>
  <si>
    <t>Fabricación de artículos de cuchillería, herramientas de mano y artículos de ferretería</t>
  </si>
  <si>
    <t>Fabricación de tanques, depósitos y recipientes de metal</t>
  </si>
  <si>
    <t>Fabricación de envases metálicos</t>
  </si>
  <si>
    <t>Fabricación de generadores de vapor</t>
  </si>
  <si>
    <t>Fabricación de productos metálicos n.c.p.</t>
  </si>
  <si>
    <t>Fabricación de motores y turbinas, excepto motores para aeronaves, vehículos automotores y motocicletas</t>
  </si>
  <si>
    <t>Fabricación de maquinaria y equipo de uso general n.c.p.</t>
  </si>
  <si>
    <t>Fabricación de maquinaria de uso especial n.c.p.; Fabricación de armas y municiones</t>
  </si>
  <si>
    <t>Fabricación de compresores; grifos y válvulas/ Fabricación de bombas</t>
  </si>
  <si>
    <t>Fabricación de cojinetes; engranajes; trenes de engranaje y piezas de transmisión</t>
  </si>
  <si>
    <t>Fabricación de hornos; hogares y quemadores</t>
  </si>
  <si>
    <t>Fabricación de equipo de elevación y manipulación</t>
  </si>
  <si>
    <t>Fabricación de aparatos de uso domestico n.c.p.</t>
  </si>
  <si>
    <t>Fabricación de maquinaria de oficina, contabilidad e informática</t>
  </si>
  <si>
    <t>Fabricación de motores, generadores y transformadores eléctricos</t>
  </si>
  <si>
    <t>Fabricación de aparatos de distribución y control de la energía eléctrica</t>
  </si>
  <si>
    <t>Fabricación de cables de fibra óptica; Fabricación de hilos y cables aislados</t>
  </si>
  <si>
    <t>Fabricación de acumuladores, pilas y baterías primarias</t>
  </si>
  <si>
    <t>Fabricación de lámparas eléctricas y equipo de iluminación</t>
  </si>
  <si>
    <t>Fabricación  de equipo eléctrico n.c.p.</t>
  </si>
  <si>
    <t>Fabricación de tubos, válvulas  y otros  componentes electrónicos</t>
  </si>
  <si>
    <t>Fabricación de transmisores de radio y televisión y de aparatos para telefonía y telegrafía con hilos (equipos de comunicación)</t>
  </si>
  <si>
    <t>Fabricación de receptores de radio y televisión, aparatos de grabación y reproducción de sonido y video, y productos conexos</t>
  </si>
  <si>
    <t>Fabricación de equipo medico y quirúrgico y de aparatos ortopédicos</t>
  </si>
  <si>
    <t>Fabricación de instrumentos y aparatos para medir, verificar, ensayar, navegar, control de procesos industriales y otros fines</t>
  </si>
  <si>
    <t>Fabricación de instrumentos de óptica y equipo fotográfico</t>
  </si>
  <si>
    <t>Fabricación de vehículos automotores</t>
  </si>
  <si>
    <t>Fabricación de carrocerías para vehículos automotores; Fabricación de remolques y semiremolques</t>
  </si>
  <si>
    <t>Fabricación de partes; piezas y accesorios para vehículos automotores y sus motores. Incluye rectificación de motores</t>
  </si>
  <si>
    <t>Construcción y Reparación de buques</t>
  </si>
  <si>
    <t>Construcción de embarcaciones de recreo y deporte</t>
  </si>
  <si>
    <t>Fabricación y Reparación de locomotoras y de material rodante para ferrocarriles y tranvías</t>
  </si>
  <si>
    <t>Fabricación y Reparación de aeronaves</t>
  </si>
  <si>
    <t>Fabricación de motocicletas</t>
  </si>
  <si>
    <t>Fabricación de equipo de transporte n.c.p.</t>
  </si>
  <si>
    <t>Fabricación de muebles y partes de muebles, principalmente de madera</t>
  </si>
  <si>
    <t>Fabricación de muebles y partes de muebles, excepto los que son principalmente de madera</t>
  </si>
  <si>
    <t>Fabricación de somieres y colchones</t>
  </si>
  <si>
    <t>Industrias manufactureras n.c.p.</t>
  </si>
  <si>
    <t>AÑO 2003</t>
  </si>
  <si>
    <t>Matanza de ganado y procesamiento de su carne</t>
  </si>
  <si>
    <t>Matanza de animales n.c.p. y procesamiento de su carne; Elaboración de subproductos carnicos n.c.p.</t>
  </si>
  <si>
    <t>Preparación de conservas de frutas, hortalizas y legumbres</t>
  </si>
  <si>
    <t>Elaboración de jugos naturales y sus concentrados, de frutas, hortalizas y legumbres</t>
  </si>
  <si>
    <t>Elaboración de frutas, hortalizas y legumbres congeladas</t>
  </si>
  <si>
    <t>Elaboración de frutas, hortalizas y legumbres deshidratadas o desecadas; preparación n.c.p. de frutas, hortalizas y legumbres</t>
  </si>
  <si>
    <t>Elaboración de leches y productos lácteos deshidratados</t>
  </si>
  <si>
    <t>Elaboración de quesos</t>
  </si>
  <si>
    <t>Elaboración industrial de helados</t>
  </si>
  <si>
    <t>Elaboración de productos lácteos n.c.p.</t>
  </si>
  <si>
    <t>Servicios industriales para la industria confeccionista</t>
  </si>
  <si>
    <t>Fabricación de sustancias químicas para la elaboración de medicamentos</t>
  </si>
  <si>
    <t>Fabricación de bombas</t>
  </si>
  <si>
    <t>Fabricación de compresores; grifos y válvulas</t>
  </si>
  <si>
    <t>Fabricación de maquinaria agrícola</t>
  </si>
  <si>
    <t>Fabricación de implementos agrícolas</t>
  </si>
  <si>
    <t>M</t>
  </si>
  <si>
    <t>N</t>
  </si>
  <si>
    <t>CALZADO Y CUEROS</t>
  </si>
  <si>
    <t>PAPEL Y PRODUCTOS DE PAPEL</t>
  </si>
  <si>
    <t xml:space="preserve">TABLA 1 </t>
  </si>
  <si>
    <t>TABLA 2</t>
  </si>
  <si>
    <t>TABLA 3</t>
  </si>
  <si>
    <t>TABLA 4</t>
  </si>
  <si>
    <t>TABLA 5</t>
  </si>
  <si>
    <t>TABLA 6</t>
  </si>
  <si>
    <t>TABLA 7</t>
  </si>
  <si>
    <t>TABLA 8</t>
  </si>
  <si>
    <t>RELACIÓN ENTRE CATEGORÍAS ORIGINALES Y CATEGORÍAS HOMOGÉNEAS</t>
  </si>
  <si>
    <t>PRODUCTOS TEXTILES FINALES (NO PRENDAS DE VESTIR)</t>
  </si>
  <si>
    <t>OTROS ALIMENTOS Y BEBIDAS (INCLUYE GASEOSAS)</t>
  </si>
  <si>
    <t>NO</t>
  </si>
  <si>
    <t>BASE DE DATOS - INDUSTRIA MANUFACTURERA ARGENTINA EN EL SIGLO XX</t>
  </si>
  <si>
    <t>FUENTES DE INFORMACIÓN</t>
  </si>
  <si>
    <t xml:space="preserve">Buenos Aires: Taller Tipográfico de la Penitenciaría Nacional, 1898. </t>
  </si>
  <si>
    <t xml:space="preserve">De La Fuente, Diego G.; Carrasco, Gabriel; Martínez, Alberto B. </t>
  </si>
  <si>
    <t>Martínez, Alberto B.</t>
  </si>
  <si>
    <t xml:space="preserve">Buenos Aires: Talleres Gráficos de L. J. Rosso, 1917. </t>
  </si>
  <si>
    <t>Comisión Nacional del Censo Industrial [Argentina]</t>
  </si>
  <si>
    <t xml:space="preserve">Censo Industrial de 1935. </t>
  </si>
  <si>
    <t xml:space="preserve">Buenos Aires: La Comisión, 1938. </t>
  </si>
  <si>
    <t>Argentina. Dirección Nacional de Investigaciones, Estadística y Censos.</t>
  </si>
  <si>
    <t>Censo Industrial de 1946</t>
  </si>
  <si>
    <t xml:space="preserve">Buenos Aires: La Dirección, abril 1952. </t>
  </si>
  <si>
    <t>Argentina. Dirección Nacional del Servicio Estadístico</t>
  </si>
  <si>
    <t xml:space="preserve">Buenos Aires: La Dirección, 1960. </t>
  </si>
  <si>
    <r>
      <rPr>
        <sz val="11"/>
        <color theme="1"/>
        <rFont val="Calibri"/>
        <family val="2"/>
        <scheme val="minor"/>
      </rPr>
      <t>Comisión Directiva del Segundo Censo de la República Argentina [Buenos Aires]</t>
    </r>
    <r>
      <rPr>
        <i/>
        <sz val="11"/>
        <color theme="1"/>
        <rFont val="Calibri"/>
        <family val="2"/>
        <scheme val="minor"/>
      </rPr>
      <t xml:space="preserve">. </t>
    </r>
  </si>
  <si>
    <t>Comisión Nacional del Tercer Censo Nacional [Argentina].</t>
  </si>
  <si>
    <t>Censos Complementarios</t>
  </si>
  <si>
    <t xml:space="preserve">Censo de las Industrias </t>
  </si>
  <si>
    <t>Instituto Nacional de Estadística y Censos [Argentina]</t>
  </si>
  <si>
    <t xml:space="preserve">Dirección Nacional de Estadística y Censos. </t>
  </si>
  <si>
    <t>Industria manufacturera</t>
  </si>
  <si>
    <t xml:space="preserve">Buenos Aires: INDEC, 1965. </t>
  </si>
  <si>
    <t>Industria manufacturera : resultados definitivos.</t>
  </si>
  <si>
    <t xml:space="preserve">Buenos Aires: INDEC, 1975. </t>
  </si>
  <si>
    <t>Industria manufacturera : resultados definitivos, total del país y jurisdicciones</t>
  </si>
  <si>
    <t xml:space="preserve">Buenos Aires: INDEC, 1989. </t>
  </si>
  <si>
    <t xml:space="preserve">industria manufacturera, comercio, servicios, petróleo y gas, otras explotaciones mineras. </t>
  </si>
  <si>
    <t>Resultados definitivos, versión revisada: Información complementaria. Total del país:</t>
  </si>
  <si>
    <t xml:space="preserve">Buenos Aires: INDEC, 1998. </t>
  </si>
  <si>
    <t>Censo Nacional Económico 2004/2005</t>
  </si>
  <si>
    <t>Resultados para el total del país y provincias por sectores económicos</t>
  </si>
  <si>
    <t>https://www.indec.gov.ar/cne2005_index.asp</t>
  </si>
  <si>
    <t>Censo Nacional Económico 1994</t>
  </si>
  <si>
    <t>Censo Nacional Económico 85</t>
  </si>
  <si>
    <t>Censo Nacional Económico 1974</t>
  </si>
  <si>
    <t>Censo Nacional Económico 1964</t>
  </si>
  <si>
    <t>Censo Industrial - 1954</t>
  </si>
  <si>
    <t>Tercer Censo Nacional, levantado el 1º de junio de 1914</t>
  </si>
  <si>
    <t>Segundo Censo de la República Argentina 1895</t>
  </si>
  <si>
    <t>DESTILACIÓN ALCOHOL, LICORES, BEBIDAS ESPIRITUOSAS</t>
  </si>
  <si>
    <t>ESTABLECIMIENTOS</t>
  </si>
  <si>
    <t>VALOR AGREGADO PRECIOS CORRIENTES (en $m/n)</t>
  </si>
  <si>
    <t>VALOR BRUTO DE PRODUCCIÓN PRECIOS CORRIENTES (en $m/n)</t>
  </si>
  <si>
    <t>VALOR AGREGADO PRECIOS CORRIENTES (en $Ley 18188)</t>
  </si>
  <si>
    <t>VALOR BRUTO DE PRODUCCIÓN PRECIOS CORRIENTES (en $Ley 18188)</t>
  </si>
  <si>
    <t>VALOR AGREGADO PRECIOS CORRIENTES (en $Arg)</t>
  </si>
  <si>
    <t>VALOR BRUTO DE PRODUCCIÓN PRECIOS CORRIENTES (en $Arg)</t>
  </si>
  <si>
    <t>VALOR AGREGADO PRECIOS CORRIENTES (en $)</t>
  </si>
  <si>
    <t>VALOR BRUTO DE PRODUCCIÓN PRECIOS CORRIENTES (en $)</t>
  </si>
  <si>
    <t>VALOR AGREGADO EN PRECIOS CORRIENTES</t>
  </si>
  <si>
    <t>VALOR BRUTO DE PRODUCCIÓN EN PRECIOS CORRIENTES</t>
  </si>
  <si>
    <t>VALOR AGREGADO POR OCUPADO, PRECIOS CORRIENTES (IND. MANUFACTURERA = 100)</t>
  </si>
  <si>
    <t xml:space="preserve"> SD </t>
  </si>
  <si>
    <t xml:space="preserve"> NO </t>
  </si>
  <si>
    <t>VALOR AGREGADO EN PRECIOS CORRIENTES (%)</t>
  </si>
  <si>
    <t>VALOR BRUTO DE PRODUCCIÓN EN PRECIOS CORRIENTES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</si>
</sst>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/>
    <xf numFmtId="0" fontId="5" fillId="0" borderId="0" xfId="0" applyFont="1"/>
    <xf numFmtId="3" fontId="0" fillId="0" borderId="0" xfId="0" applyNumberFormat="1" applyAlignment="1">
      <alignment horizontal="right"/>
    </xf>
    <xf numFmtId="0" fontId="1" fillId="0" borderId="0" xfId="0" applyFont="1"/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0" fontId="0" fillId="0" borderId="0" xfId="0" applyFill="1" applyAlignment="1">
      <alignment horizontal="center"/>
    </xf>
    <xf numFmtId="0" fontId="0" fillId="0" borderId="0" xfId="0" applyFill="1"/>
    <xf numFmtId="3" fontId="0" fillId="0" borderId="0" xfId="0" applyNumberFormat="1" applyFill="1" applyAlignment="1">
      <alignment horizontal="center"/>
    </xf>
    <xf numFmtId="3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/>
    <xf numFmtId="0" fontId="7" fillId="0" borderId="0" xfId="0" applyFont="1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right"/>
    </xf>
    <xf numFmtId="0" fontId="0" fillId="0" borderId="0" xfId="0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43" fontId="0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8" fillId="0" borderId="0" xfId="1" applyNumberFormat="1" applyFont="1" applyAlignment="1">
      <alignment horizontal="right"/>
    </xf>
    <xf numFmtId="43" fontId="0" fillId="0" borderId="0" xfId="1" applyFont="1" applyAlignment="1">
      <alignment horizontal="right"/>
    </xf>
    <xf numFmtId="43" fontId="0" fillId="0" borderId="0" xfId="1" applyFont="1" applyAlignment="1">
      <alignment horizontal="center"/>
    </xf>
    <xf numFmtId="0" fontId="9" fillId="0" borderId="0" xfId="0" applyFont="1"/>
    <xf numFmtId="0" fontId="8" fillId="0" borderId="0" xfId="0" applyFont="1"/>
    <xf numFmtId="43" fontId="0" fillId="0" borderId="0" xfId="1" applyNumberFormat="1" applyFont="1" applyAlignment="1">
      <alignment horizontal="center"/>
    </xf>
    <xf numFmtId="43" fontId="0" fillId="0" borderId="0" xfId="0" applyNumberFormat="1"/>
    <xf numFmtId="0" fontId="10" fillId="0" borderId="0" xfId="0" applyFont="1"/>
    <xf numFmtId="0" fontId="11" fillId="0" borderId="0" xfId="0" applyFont="1"/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NumberFormat="1" applyFont="1" applyAlignment="1">
      <alignment horizontal="center"/>
    </xf>
    <xf numFmtId="43" fontId="0" fillId="0" borderId="0" xfId="0" applyNumberFormat="1" applyFill="1"/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1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164" fontId="9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/>
    <xf numFmtId="0" fontId="7" fillId="0" borderId="2" xfId="0" applyFont="1" applyBorder="1"/>
    <xf numFmtId="3" fontId="8" fillId="0" borderId="2" xfId="0" applyNumberFormat="1" applyFont="1" applyBorder="1" applyAlignment="1">
      <alignment horizontal="center"/>
    </xf>
    <xf numFmtId="0" fontId="5" fillId="0" borderId="2" xfId="0" applyFont="1" applyBorder="1"/>
    <xf numFmtId="3" fontId="1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9" fillId="0" borderId="2" xfId="0" applyFont="1" applyBorder="1"/>
    <xf numFmtId="4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Fill="1" applyBorder="1"/>
    <xf numFmtId="0" fontId="7" fillId="0" borderId="2" xfId="0" applyFont="1" applyFill="1" applyBorder="1"/>
    <xf numFmtId="0" fontId="8" fillId="0" borderId="2" xfId="0" applyFont="1" applyFill="1" applyBorder="1" applyAlignment="1">
      <alignment horizontal="right"/>
    </xf>
    <xf numFmtId="164" fontId="8" fillId="0" borderId="2" xfId="1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2" xfId="0" applyFont="1" applyBorder="1" applyAlignment="1">
      <alignment horizontal="right"/>
    </xf>
    <xf numFmtId="164" fontId="0" fillId="0" borderId="2" xfId="1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164" fontId="1" fillId="0" borderId="2" xfId="1" applyNumberFormat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164" fontId="8" fillId="0" borderId="2" xfId="1" applyNumberFormat="1" applyFont="1" applyBorder="1" applyAlignment="1">
      <alignment horizontal="right"/>
    </xf>
    <xf numFmtId="0" fontId="8" fillId="0" borderId="2" xfId="0" applyFont="1" applyBorder="1"/>
    <xf numFmtId="43" fontId="8" fillId="0" borderId="2" xfId="1" applyFont="1" applyFill="1" applyBorder="1" applyAlignment="1">
      <alignment horizontal="left"/>
    </xf>
    <xf numFmtId="43" fontId="1" fillId="0" borderId="2" xfId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2" xfId="1" applyFont="1" applyBorder="1" applyAlignment="1">
      <alignment horizontal="right"/>
    </xf>
    <xf numFmtId="43" fontId="1" fillId="0" borderId="2" xfId="1" applyFont="1" applyBorder="1" applyAlignment="1">
      <alignment horizontal="right"/>
    </xf>
    <xf numFmtId="43" fontId="8" fillId="0" borderId="2" xfId="1" applyFont="1" applyBorder="1" applyAlignment="1">
      <alignment horizontal="right"/>
    </xf>
    <xf numFmtId="43" fontId="1" fillId="0" borderId="2" xfId="1" applyFont="1" applyFill="1" applyBorder="1" applyAlignment="1">
      <alignment horizontal="right"/>
    </xf>
    <xf numFmtId="164" fontId="1" fillId="0" borderId="2" xfId="1" applyNumberFormat="1" applyFont="1" applyFill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165" fontId="8" fillId="0" borderId="2" xfId="1" applyNumberFormat="1" applyFont="1" applyFill="1" applyBorder="1" applyAlignment="1">
      <alignment horizontal="right"/>
    </xf>
    <xf numFmtId="165" fontId="1" fillId="0" borderId="2" xfId="1" applyNumberFormat="1" applyFont="1" applyBorder="1"/>
    <xf numFmtId="165" fontId="1" fillId="0" borderId="2" xfId="1" applyNumberFormat="1" applyFont="1" applyBorder="1" applyAlignment="1">
      <alignment horizontal="right"/>
    </xf>
    <xf numFmtId="165" fontId="0" fillId="0" borderId="2" xfId="1" applyNumberFormat="1" applyFont="1" applyBorder="1"/>
    <xf numFmtId="165" fontId="0" fillId="0" borderId="2" xfId="1" applyNumberFormat="1" applyFont="1" applyBorder="1" applyAlignment="1">
      <alignment horizontal="right"/>
    </xf>
    <xf numFmtId="165" fontId="0" fillId="0" borderId="2" xfId="1" applyNumberFormat="1" applyFont="1" applyBorder="1" applyAlignment="1"/>
    <xf numFmtId="165" fontId="0" fillId="0" borderId="2" xfId="1" applyNumberFormat="1" applyFont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5" fontId="1" fillId="0" borderId="2" xfId="1" applyNumberFormat="1" applyFont="1" applyFill="1" applyBorder="1" applyAlignment="1">
      <alignment horizontal="right"/>
    </xf>
    <xf numFmtId="165" fontId="0" fillId="0" borderId="2" xfId="1" applyNumberFormat="1" applyFont="1" applyFill="1" applyBorder="1" applyAlignment="1">
      <alignment horizontal="right"/>
    </xf>
    <xf numFmtId="165" fontId="6" fillId="0" borderId="2" xfId="1" applyNumberFormat="1" applyFont="1" applyFill="1" applyBorder="1" applyAlignment="1">
      <alignment horizontal="right"/>
    </xf>
    <xf numFmtId="165" fontId="6" fillId="0" borderId="2" xfId="1" applyNumberFormat="1" applyFont="1" applyFill="1" applyBorder="1" applyAlignment="1">
      <alignment horizontal="center"/>
    </xf>
    <xf numFmtId="165" fontId="1" fillId="0" borderId="2" xfId="1" applyNumberFormat="1" applyFont="1" applyBorder="1" applyAlignment="1"/>
    <xf numFmtId="165" fontId="6" fillId="0" borderId="2" xfId="1" applyNumberFormat="1" applyFont="1" applyBorder="1" applyAlignment="1">
      <alignment horizontal="right"/>
    </xf>
    <xf numFmtId="165" fontId="6" fillId="0" borderId="2" xfId="1" applyNumberFormat="1" applyFont="1" applyBorder="1" applyAlignment="1">
      <alignment horizontal="center"/>
    </xf>
    <xf numFmtId="165" fontId="0" fillId="0" borderId="0" xfId="1" applyNumberFormat="1" applyFont="1" applyAlignment="1">
      <alignment horizontal="right"/>
    </xf>
    <xf numFmtId="165" fontId="8" fillId="0" borderId="2" xfId="1" applyNumberFormat="1" applyFont="1" applyBorder="1" applyAlignment="1">
      <alignment horizontal="right"/>
    </xf>
    <xf numFmtId="0" fontId="0" fillId="2" borderId="2" xfId="0" applyFill="1" applyBorder="1" applyAlignment="1">
      <alignment horizontal="right"/>
    </xf>
    <xf numFmtId="165" fontId="8" fillId="0" borderId="2" xfId="1" applyNumberFormat="1" applyFont="1" applyBorder="1"/>
    <xf numFmtId="165" fontId="0" fillId="0" borderId="2" xfId="1" applyNumberFormat="1" applyFont="1" applyFill="1" applyBorder="1" applyAlignment="1">
      <alignment horizontal="center"/>
    </xf>
    <xf numFmtId="43" fontId="0" fillId="0" borderId="2" xfId="1" applyFont="1" applyBorder="1" applyAlignment="1">
      <alignment horizontal="right"/>
    </xf>
    <xf numFmtId="43" fontId="1" fillId="0" borderId="2" xfId="1" applyFont="1" applyBorder="1" applyAlignment="1">
      <alignment horizontal="right"/>
    </xf>
    <xf numFmtId="43" fontId="8" fillId="0" borderId="2" xfId="1" applyFont="1" applyBorder="1" applyAlignment="1">
      <alignment horizontal="right"/>
    </xf>
    <xf numFmtId="43" fontId="1" fillId="0" borderId="2" xfId="1" applyFont="1" applyFill="1" applyBorder="1" applyAlignment="1">
      <alignment horizontal="right"/>
    </xf>
    <xf numFmtId="43" fontId="8" fillId="0" borderId="2" xfId="1" applyNumberFormat="1" applyFont="1" applyBorder="1" applyAlignment="1">
      <alignment horizontal="right"/>
    </xf>
    <xf numFmtId="43" fontId="8" fillId="0" borderId="2" xfId="1" applyNumberFormat="1" applyFont="1" applyBorder="1" applyAlignment="1">
      <alignment horizontal="center"/>
    </xf>
    <xf numFmtId="43" fontId="1" fillId="0" borderId="2" xfId="1" applyNumberFormat="1" applyFont="1" applyBorder="1" applyAlignment="1">
      <alignment horizontal="center"/>
    </xf>
    <xf numFmtId="43" fontId="0" fillId="0" borderId="2" xfId="1" applyNumberFormat="1" applyFont="1" applyBorder="1" applyAlignment="1">
      <alignment horizontal="center"/>
    </xf>
    <xf numFmtId="43" fontId="0" fillId="0" borderId="2" xfId="1" applyNumberFormat="1" applyFont="1" applyBorder="1" applyAlignment="1">
      <alignment horizontal="right"/>
    </xf>
    <xf numFmtId="43" fontId="1" fillId="0" borderId="2" xfId="1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164" fontId="1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3">
    <cellStyle name="Millares" xfId="1" builtinId="3"/>
    <cellStyle name="Millares [0] 2" xfId="2"/>
    <cellStyle name="Normal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38100</xdr:rowOff>
    </xdr:from>
    <xdr:to>
      <xdr:col>2</xdr:col>
      <xdr:colOff>3467100</xdr:colOff>
      <xdr:row>4</xdr:row>
      <xdr:rowOff>123825</xdr:rowOff>
    </xdr:to>
    <xdr:sp macro="" textlink="">
      <xdr:nvSpPr>
        <xdr:cNvPr id="2" name="CuadroTexto 1"/>
        <xdr:cNvSpPr txBox="1"/>
      </xdr:nvSpPr>
      <xdr:spPr>
        <a:xfrm>
          <a:off x="238125" y="419100"/>
          <a:ext cx="41148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AR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VERSIÓN</a:t>
          </a:r>
          <a:r>
            <a:rPr lang="es-AR" sz="14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REVISADA A SEPTIEMBRE 2020</a:t>
          </a:r>
          <a:endParaRPr lang="es-AR" sz="14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view="pageLayout" zoomScaleNormal="100" workbookViewId="0">
      <selection activeCell="C17" sqref="C17"/>
    </sheetView>
  </sheetViews>
  <sheetFormatPr baseColWidth="10" defaultRowHeight="15" x14ac:dyDescent="0.25"/>
  <cols>
    <col min="1" max="1" width="2.28515625" customWidth="1"/>
    <col min="2" max="2" width="10.140625" customWidth="1"/>
    <col min="3" max="3" width="73.7109375" customWidth="1"/>
  </cols>
  <sheetData>
    <row r="2" spans="2:3" x14ac:dyDescent="0.25">
      <c r="B2" s="37" t="s">
        <v>1184</v>
      </c>
      <c r="C2" s="109"/>
    </row>
    <row r="7" spans="2:3" x14ac:dyDescent="0.25">
      <c r="B7" t="s">
        <v>1172</v>
      </c>
      <c r="C7" t="s">
        <v>13</v>
      </c>
    </row>
    <row r="8" spans="2:3" x14ac:dyDescent="0.25">
      <c r="B8" t="s">
        <v>1173</v>
      </c>
      <c r="C8" t="s">
        <v>15</v>
      </c>
    </row>
    <row r="9" spans="2:3" x14ac:dyDescent="0.25">
      <c r="B9" t="s">
        <v>1174</v>
      </c>
      <c r="C9" t="s">
        <v>1233</v>
      </c>
    </row>
    <row r="10" spans="2:3" x14ac:dyDescent="0.25">
      <c r="B10" t="s">
        <v>1175</v>
      </c>
      <c r="C10" t="s">
        <v>1234</v>
      </c>
    </row>
    <row r="11" spans="2:3" x14ac:dyDescent="0.25">
      <c r="B11" t="s">
        <v>1176</v>
      </c>
      <c r="C11" t="s">
        <v>16</v>
      </c>
    </row>
    <row r="12" spans="2:3" x14ac:dyDescent="0.25">
      <c r="B12" t="s">
        <v>1177</v>
      </c>
      <c r="C12" s="7" t="s">
        <v>1235</v>
      </c>
    </row>
    <row r="13" spans="2:3" x14ac:dyDescent="0.25">
      <c r="B13" t="s">
        <v>1178</v>
      </c>
      <c r="C13" s="7" t="s">
        <v>101</v>
      </c>
    </row>
    <row r="14" spans="2:3" x14ac:dyDescent="0.25">
      <c r="B14" t="s">
        <v>1179</v>
      </c>
      <c r="C14" t="s">
        <v>1180</v>
      </c>
    </row>
  </sheetData>
  <pageMargins left="0.7" right="0.7" top="0.75" bottom="0.75" header="0.3" footer="0.3"/>
  <pageSetup paperSize="9" orientation="portrait" horizontalDpi="4294967293" verticalDpi="4294967293" r:id="rId1"/>
  <headerFooter>
    <oddHeader>&amp;L&amp;"Lato,Normal"&amp;9Secretaría de Investigación
Escuela de Economía y Negocios - UNSAM&amp;C&amp;"-,Negrita"Base de Información 
Industrial Argentina&amp;R&amp;"Lato,Normal"&amp;9&amp;A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8"/>
  <sheetViews>
    <sheetView view="pageLayout" zoomScaleNormal="100" workbookViewId="0">
      <selection activeCell="C12" sqref="C12"/>
    </sheetView>
  </sheetViews>
  <sheetFormatPr baseColWidth="10" defaultRowHeight="15" x14ac:dyDescent="0.25"/>
  <cols>
    <col min="1" max="1" width="2.140625" customWidth="1"/>
    <col min="2" max="2" width="6.28515625" customWidth="1"/>
    <col min="3" max="3" width="79.7109375" customWidth="1"/>
  </cols>
  <sheetData>
    <row r="2" spans="2:3" x14ac:dyDescent="0.25">
      <c r="B2" s="2" t="s">
        <v>1185</v>
      </c>
    </row>
    <row r="4" spans="2:3" x14ac:dyDescent="0.25">
      <c r="B4" s="13">
        <v>1895</v>
      </c>
      <c r="C4" t="s">
        <v>1187</v>
      </c>
    </row>
    <row r="5" spans="2:3" x14ac:dyDescent="0.25">
      <c r="B5" s="14"/>
      <c r="C5" s="38" t="s">
        <v>1198</v>
      </c>
    </row>
    <row r="6" spans="2:3" x14ac:dyDescent="0.25">
      <c r="B6" s="14"/>
      <c r="C6" s="38" t="s">
        <v>1222</v>
      </c>
    </row>
    <row r="7" spans="2:3" x14ac:dyDescent="0.25">
      <c r="B7" s="14"/>
      <c r="C7" s="38" t="s">
        <v>1200</v>
      </c>
    </row>
    <row r="8" spans="2:3" x14ac:dyDescent="0.25">
      <c r="B8" s="14"/>
      <c r="C8" t="s">
        <v>1186</v>
      </c>
    </row>
    <row r="9" spans="2:3" x14ac:dyDescent="0.25">
      <c r="B9" s="14"/>
    </row>
    <row r="10" spans="2:3" x14ac:dyDescent="0.25">
      <c r="B10" s="13">
        <v>1914</v>
      </c>
      <c r="C10" t="s">
        <v>1188</v>
      </c>
    </row>
    <row r="11" spans="2:3" x14ac:dyDescent="0.25">
      <c r="B11" s="14"/>
      <c r="C11" t="s">
        <v>1199</v>
      </c>
    </row>
    <row r="12" spans="2:3" x14ac:dyDescent="0.25">
      <c r="B12" s="14"/>
      <c r="C12" s="38" t="s">
        <v>1221</v>
      </c>
    </row>
    <row r="13" spans="2:3" x14ac:dyDescent="0.25">
      <c r="B13" s="14"/>
      <c r="C13" s="38" t="s">
        <v>1201</v>
      </c>
    </row>
    <row r="14" spans="2:3" x14ac:dyDescent="0.25">
      <c r="B14" s="14"/>
      <c r="C14" t="s">
        <v>1189</v>
      </c>
    </row>
    <row r="15" spans="2:3" x14ac:dyDescent="0.25">
      <c r="B15" s="14"/>
    </row>
    <row r="16" spans="2:3" x14ac:dyDescent="0.25">
      <c r="B16" s="13">
        <v>1935</v>
      </c>
      <c r="C16" t="s">
        <v>1190</v>
      </c>
    </row>
    <row r="17" spans="2:3" x14ac:dyDescent="0.25">
      <c r="B17" s="14"/>
      <c r="C17" s="38" t="s">
        <v>1191</v>
      </c>
    </row>
    <row r="18" spans="2:3" x14ac:dyDescent="0.25">
      <c r="B18" s="14"/>
      <c r="C18" t="s">
        <v>1192</v>
      </c>
    </row>
    <row r="19" spans="2:3" x14ac:dyDescent="0.25">
      <c r="B19" s="14"/>
    </row>
    <row r="20" spans="2:3" x14ac:dyDescent="0.25">
      <c r="B20" s="13">
        <v>1946</v>
      </c>
      <c r="C20" t="s">
        <v>1193</v>
      </c>
    </row>
    <row r="21" spans="2:3" x14ac:dyDescent="0.25">
      <c r="B21" s="14"/>
      <c r="C21" s="38" t="s">
        <v>1194</v>
      </c>
    </row>
    <row r="22" spans="2:3" x14ac:dyDescent="0.25">
      <c r="B22" s="14"/>
      <c r="C22" t="s">
        <v>1195</v>
      </c>
    </row>
    <row r="23" spans="2:3" x14ac:dyDescent="0.25">
      <c r="B23" s="14"/>
    </row>
    <row r="24" spans="2:3" x14ac:dyDescent="0.25">
      <c r="B24" s="13">
        <v>1953</v>
      </c>
      <c r="C24" t="s">
        <v>1196</v>
      </c>
    </row>
    <row r="25" spans="2:3" x14ac:dyDescent="0.25">
      <c r="B25" s="14"/>
      <c r="C25" s="38" t="s">
        <v>1220</v>
      </c>
    </row>
    <row r="26" spans="2:3" x14ac:dyDescent="0.25">
      <c r="B26" s="14"/>
      <c r="C26" t="s">
        <v>1197</v>
      </c>
    </row>
    <row r="27" spans="2:3" x14ac:dyDescent="0.25">
      <c r="B27" s="14"/>
    </row>
    <row r="28" spans="2:3" x14ac:dyDescent="0.25">
      <c r="B28" s="13">
        <v>1963</v>
      </c>
      <c r="C28" t="s">
        <v>1202</v>
      </c>
    </row>
    <row r="29" spans="2:3" x14ac:dyDescent="0.25">
      <c r="B29" s="14"/>
      <c r="C29" t="s">
        <v>1203</v>
      </c>
    </row>
    <row r="30" spans="2:3" x14ac:dyDescent="0.25">
      <c r="B30" s="14"/>
      <c r="C30" s="38" t="s">
        <v>1219</v>
      </c>
    </row>
    <row r="31" spans="2:3" x14ac:dyDescent="0.25">
      <c r="B31" s="14"/>
      <c r="C31" s="38" t="s">
        <v>1204</v>
      </c>
    </row>
    <row r="32" spans="2:3" x14ac:dyDescent="0.25">
      <c r="B32" s="14"/>
      <c r="C32" t="s">
        <v>1205</v>
      </c>
    </row>
    <row r="33" spans="2:3" x14ac:dyDescent="0.25">
      <c r="B33" s="14"/>
    </row>
    <row r="34" spans="2:3" x14ac:dyDescent="0.25">
      <c r="B34" s="13">
        <v>1973</v>
      </c>
      <c r="C34" t="s">
        <v>1202</v>
      </c>
    </row>
    <row r="35" spans="2:3" x14ac:dyDescent="0.25">
      <c r="B35" s="13"/>
      <c r="C35" s="38" t="s">
        <v>1218</v>
      </c>
    </row>
    <row r="36" spans="2:3" x14ac:dyDescent="0.25">
      <c r="B36" s="14"/>
      <c r="C36" s="38" t="s">
        <v>1206</v>
      </c>
    </row>
    <row r="37" spans="2:3" x14ac:dyDescent="0.25">
      <c r="B37" s="14"/>
      <c r="C37" t="s">
        <v>1207</v>
      </c>
    </row>
    <row r="38" spans="2:3" x14ac:dyDescent="0.25">
      <c r="B38" s="14"/>
    </row>
    <row r="39" spans="2:3" x14ac:dyDescent="0.25">
      <c r="B39" s="13">
        <v>1984</v>
      </c>
      <c r="C39" t="s">
        <v>1202</v>
      </c>
    </row>
    <row r="40" spans="2:3" x14ac:dyDescent="0.25">
      <c r="B40" s="13"/>
      <c r="C40" s="38" t="s">
        <v>1217</v>
      </c>
    </row>
    <row r="41" spans="2:3" x14ac:dyDescent="0.25">
      <c r="B41" s="14"/>
      <c r="C41" s="38" t="s">
        <v>1208</v>
      </c>
    </row>
    <row r="42" spans="2:3" x14ac:dyDescent="0.25">
      <c r="B42" s="14"/>
      <c r="C42" t="s">
        <v>1209</v>
      </c>
    </row>
    <row r="43" spans="2:3" x14ac:dyDescent="0.25">
      <c r="B43" s="14"/>
    </row>
    <row r="44" spans="2:3" x14ac:dyDescent="0.25">
      <c r="B44" s="13">
        <v>1993</v>
      </c>
      <c r="C44" t="s">
        <v>1202</v>
      </c>
    </row>
    <row r="45" spans="2:3" x14ac:dyDescent="0.25">
      <c r="B45" s="13"/>
      <c r="C45" s="38" t="s">
        <v>1216</v>
      </c>
    </row>
    <row r="46" spans="2:3" x14ac:dyDescent="0.25">
      <c r="B46" s="14"/>
      <c r="C46" s="38" t="s">
        <v>1211</v>
      </c>
    </row>
    <row r="47" spans="2:3" x14ac:dyDescent="0.25">
      <c r="B47" s="14"/>
      <c r="C47" s="38" t="s">
        <v>1210</v>
      </c>
    </row>
    <row r="48" spans="2:3" x14ac:dyDescent="0.25">
      <c r="B48" s="14"/>
      <c r="C48" t="s">
        <v>1212</v>
      </c>
    </row>
    <row r="49" spans="2:3" x14ac:dyDescent="0.25">
      <c r="B49" s="14"/>
    </row>
    <row r="50" spans="2:3" x14ac:dyDescent="0.25">
      <c r="B50" s="13">
        <v>2003</v>
      </c>
      <c r="C50" t="s">
        <v>1202</v>
      </c>
    </row>
    <row r="51" spans="2:3" x14ac:dyDescent="0.25">
      <c r="B51" s="14"/>
      <c r="C51" s="38" t="s">
        <v>1213</v>
      </c>
    </row>
    <row r="52" spans="2:3" x14ac:dyDescent="0.25">
      <c r="B52" s="14"/>
      <c r="C52" s="38" t="s">
        <v>1214</v>
      </c>
    </row>
    <row r="53" spans="2:3" x14ac:dyDescent="0.25">
      <c r="B53" s="14"/>
      <c r="C53" t="s">
        <v>1215</v>
      </c>
    </row>
    <row r="54" spans="2:3" x14ac:dyDescent="0.25">
      <c r="B54" s="14"/>
    </row>
    <row r="55" spans="2:3" x14ac:dyDescent="0.25">
      <c r="B55" s="25"/>
    </row>
    <row r="56" spans="2:3" x14ac:dyDescent="0.25">
      <c r="B56" s="14"/>
    </row>
    <row r="57" spans="2:3" x14ac:dyDescent="0.25">
      <c r="B57" s="14"/>
    </row>
    <row r="58" spans="2:3" x14ac:dyDescent="0.25">
      <c r="B58" s="14"/>
    </row>
  </sheetData>
  <pageMargins left="0.7" right="0.7" top="0.75" bottom="0.75" header="0.3" footer="0.3"/>
  <pageSetup orientation="portrait" r:id="rId1"/>
  <headerFooter>
    <oddHeader>&amp;L&amp;"Lato,Normal"&amp;9Secretaría de Investigación
Escuela de Economía y Negocios - UNSAM&amp;C&amp;"Lato,Negrita"&amp;10Base de Información 
Industrial Argentina&amp;R&amp;"Lato,Normal"&amp;9&amp;A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view="pageLayout" zoomScaleNormal="100" workbookViewId="0">
      <selection activeCell="D2" sqref="D2"/>
    </sheetView>
  </sheetViews>
  <sheetFormatPr baseColWidth="10" defaultRowHeight="15" x14ac:dyDescent="0.25"/>
  <cols>
    <col min="1" max="2" width="3.85546875" customWidth="1"/>
    <col min="3" max="3" width="46.85546875" style="1" customWidth="1"/>
    <col min="4" max="13" width="8.140625" style="3" customWidth="1"/>
    <col min="14" max="23" width="8.140625" customWidth="1"/>
  </cols>
  <sheetData>
    <row r="1" spans="1:13" x14ac:dyDescent="0.25">
      <c r="A1" s="2" t="s">
        <v>13</v>
      </c>
    </row>
    <row r="3" spans="1:13" x14ac:dyDescent="0.25">
      <c r="A3" s="147"/>
      <c r="B3" s="147"/>
      <c r="C3" s="147"/>
      <c r="D3" s="60">
        <v>1895</v>
      </c>
      <c r="E3" s="60">
        <v>1914</v>
      </c>
      <c r="F3" s="60">
        <v>1935</v>
      </c>
      <c r="G3" s="60">
        <v>1946</v>
      </c>
      <c r="H3" s="60">
        <v>1953</v>
      </c>
      <c r="I3" s="60">
        <v>1963</v>
      </c>
      <c r="J3" s="60">
        <v>1973</v>
      </c>
      <c r="K3" s="60">
        <v>1984</v>
      </c>
      <c r="L3" s="60">
        <v>1993</v>
      </c>
      <c r="M3" s="60">
        <v>2003</v>
      </c>
    </row>
    <row r="4" spans="1:13" x14ac:dyDescent="0.25">
      <c r="A4" s="61"/>
      <c r="B4" s="61"/>
      <c r="C4" s="62" t="s">
        <v>98</v>
      </c>
      <c r="D4" s="63">
        <v>23778</v>
      </c>
      <c r="E4" s="63">
        <v>42055</v>
      </c>
      <c r="F4" s="63">
        <v>36993</v>
      </c>
      <c r="G4" s="63">
        <v>72180</v>
      </c>
      <c r="H4" s="63">
        <v>121237</v>
      </c>
      <c r="I4" s="63">
        <v>124379</v>
      </c>
      <c r="J4" s="63">
        <v>125849</v>
      </c>
      <c r="K4" s="63">
        <v>107992</v>
      </c>
      <c r="L4" s="63">
        <v>90088</v>
      </c>
      <c r="M4" s="63">
        <v>76751</v>
      </c>
    </row>
    <row r="5" spans="1:13" x14ac:dyDescent="0.25">
      <c r="A5" s="61">
        <v>15</v>
      </c>
      <c r="B5" s="61"/>
      <c r="C5" s="64" t="s">
        <v>23</v>
      </c>
      <c r="D5" s="65">
        <f t="shared" ref="D5:M5" si="0">SUM(D6:D20)</f>
        <v>6150</v>
      </c>
      <c r="E5" s="65">
        <f t="shared" si="0"/>
        <v>19015</v>
      </c>
      <c r="F5" s="65">
        <f t="shared" si="0"/>
        <v>11709</v>
      </c>
      <c r="G5" s="65">
        <f t="shared" si="0"/>
        <v>18782</v>
      </c>
      <c r="H5" s="65">
        <f t="shared" si="0"/>
        <v>23425</v>
      </c>
      <c r="I5" s="65">
        <f t="shared" si="0"/>
        <v>25732</v>
      </c>
      <c r="J5" s="65">
        <f t="shared" si="0"/>
        <v>27387</v>
      </c>
      <c r="K5" s="65">
        <f t="shared" si="0"/>
        <v>28371</v>
      </c>
      <c r="L5" s="65">
        <f t="shared" si="0"/>
        <v>21455</v>
      </c>
      <c r="M5" s="65">
        <f t="shared" si="0"/>
        <v>20749</v>
      </c>
    </row>
    <row r="6" spans="1:13" x14ac:dyDescent="0.25">
      <c r="A6" s="61">
        <v>15</v>
      </c>
      <c r="B6" s="61" t="s">
        <v>175</v>
      </c>
      <c r="C6" s="46" t="s">
        <v>0</v>
      </c>
      <c r="D6" s="66">
        <v>297</v>
      </c>
      <c r="E6" s="67">
        <v>245</v>
      </c>
      <c r="F6" s="67">
        <v>248</v>
      </c>
      <c r="G6" s="67">
        <v>532</v>
      </c>
      <c r="H6" s="66">
        <v>1107</v>
      </c>
      <c r="I6" s="66">
        <v>1044</v>
      </c>
      <c r="J6" s="66">
        <v>1533</v>
      </c>
      <c r="K6" s="66">
        <v>1392</v>
      </c>
      <c r="L6" s="66">
        <v>1079</v>
      </c>
      <c r="M6" s="66">
        <v>1257</v>
      </c>
    </row>
    <row r="7" spans="1:13" x14ac:dyDescent="0.25">
      <c r="A7" s="61">
        <v>15</v>
      </c>
      <c r="B7" s="61" t="s">
        <v>176</v>
      </c>
      <c r="C7" s="46" t="s">
        <v>1</v>
      </c>
      <c r="D7" s="67">
        <v>11</v>
      </c>
      <c r="E7" s="67">
        <v>4</v>
      </c>
      <c r="F7" s="67">
        <v>22</v>
      </c>
      <c r="G7" s="67">
        <v>67</v>
      </c>
      <c r="H7" s="67">
        <v>123</v>
      </c>
      <c r="I7" s="67">
        <v>107</v>
      </c>
      <c r="J7" s="67">
        <v>162</v>
      </c>
      <c r="K7" s="67">
        <v>137</v>
      </c>
      <c r="L7" s="67">
        <v>122</v>
      </c>
      <c r="M7" s="67">
        <v>240</v>
      </c>
    </row>
    <row r="8" spans="1:13" x14ac:dyDescent="0.25">
      <c r="A8" s="61">
        <v>15</v>
      </c>
      <c r="B8" s="61" t="s">
        <v>177</v>
      </c>
      <c r="C8" s="46" t="s">
        <v>2</v>
      </c>
      <c r="D8" s="67">
        <v>179</v>
      </c>
      <c r="E8" s="67">
        <v>99</v>
      </c>
      <c r="F8" s="67">
        <v>130</v>
      </c>
      <c r="G8" s="67">
        <v>547</v>
      </c>
      <c r="H8" s="67">
        <v>705</v>
      </c>
      <c r="I8" s="67">
        <v>633</v>
      </c>
      <c r="J8" s="67">
        <v>659</v>
      </c>
      <c r="K8" s="67">
        <v>725</v>
      </c>
      <c r="L8" s="67">
        <v>552</v>
      </c>
      <c r="M8" s="67">
        <v>630</v>
      </c>
    </row>
    <row r="9" spans="1:13" x14ac:dyDescent="0.25">
      <c r="A9" s="61">
        <v>15</v>
      </c>
      <c r="B9" s="61" t="s">
        <v>102</v>
      </c>
      <c r="C9" s="46" t="s">
        <v>3</v>
      </c>
      <c r="D9" s="67">
        <v>50</v>
      </c>
      <c r="E9" s="67">
        <v>22</v>
      </c>
      <c r="F9" s="67">
        <v>61</v>
      </c>
      <c r="G9" s="67">
        <v>163</v>
      </c>
      <c r="H9" s="67">
        <v>228</v>
      </c>
      <c r="I9" s="67">
        <v>232</v>
      </c>
      <c r="J9" s="67">
        <v>156</v>
      </c>
      <c r="K9" s="67">
        <v>137</v>
      </c>
      <c r="L9" s="67">
        <v>87</v>
      </c>
      <c r="M9" s="67">
        <v>138</v>
      </c>
    </row>
    <row r="10" spans="1:13" x14ac:dyDescent="0.25">
      <c r="A10" s="61">
        <v>15</v>
      </c>
      <c r="B10" s="61" t="s">
        <v>178</v>
      </c>
      <c r="C10" s="46" t="s">
        <v>4</v>
      </c>
      <c r="D10" s="67">
        <v>357</v>
      </c>
      <c r="E10" s="66">
        <v>8161</v>
      </c>
      <c r="F10" s="66">
        <v>1084</v>
      </c>
      <c r="G10" s="66">
        <v>2599</v>
      </c>
      <c r="H10" s="66">
        <v>3257</v>
      </c>
      <c r="I10" s="66">
        <v>2353</v>
      </c>
      <c r="J10" s="66">
        <v>1899</v>
      </c>
      <c r="K10" s="66">
        <v>1892</v>
      </c>
      <c r="L10" s="67">
        <v>738</v>
      </c>
      <c r="M10" s="67">
        <v>718</v>
      </c>
    </row>
    <row r="11" spans="1:13" x14ac:dyDescent="0.25">
      <c r="A11" s="61">
        <v>15</v>
      </c>
      <c r="B11" s="61" t="s">
        <v>179</v>
      </c>
      <c r="C11" s="46" t="s">
        <v>5</v>
      </c>
      <c r="D11" s="67">
        <v>672</v>
      </c>
      <c r="E11" s="67">
        <v>447</v>
      </c>
      <c r="F11" s="67">
        <v>340</v>
      </c>
      <c r="G11" s="67">
        <v>447</v>
      </c>
      <c r="H11" s="67">
        <v>448</v>
      </c>
      <c r="I11" s="67">
        <v>378</v>
      </c>
      <c r="J11" s="67">
        <v>324</v>
      </c>
      <c r="K11" s="67">
        <v>332</v>
      </c>
      <c r="L11" s="67">
        <v>232</v>
      </c>
      <c r="M11" s="67">
        <v>342</v>
      </c>
    </row>
    <row r="12" spans="1:13" x14ac:dyDescent="0.25">
      <c r="A12" s="61">
        <v>15</v>
      </c>
      <c r="B12" s="61" t="s">
        <v>180</v>
      </c>
      <c r="C12" s="46" t="s">
        <v>6</v>
      </c>
      <c r="D12" s="66">
        <v>1911</v>
      </c>
      <c r="E12" s="66">
        <v>3449</v>
      </c>
      <c r="F12" s="66">
        <v>5649</v>
      </c>
      <c r="G12" s="66">
        <v>8096</v>
      </c>
      <c r="H12" s="66">
        <v>9032</v>
      </c>
      <c r="I12" s="66">
        <v>11561</v>
      </c>
      <c r="J12" s="66">
        <v>12547</v>
      </c>
      <c r="K12" s="66">
        <v>13586</v>
      </c>
      <c r="L12" s="66">
        <v>12640</v>
      </c>
      <c r="M12" s="66">
        <v>11417</v>
      </c>
    </row>
    <row r="13" spans="1:13" x14ac:dyDescent="0.25">
      <c r="A13" s="61">
        <v>15</v>
      </c>
      <c r="B13" s="61" t="s">
        <v>181</v>
      </c>
      <c r="C13" s="46" t="s">
        <v>7</v>
      </c>
      <c r="D13" s="67">
        <v>51</v>
      </c>
      <c r="E13" s="67">
        <v>44</v>
      </c>
      <c r="F13" s="67">
        <v>39</v>
      </c>
      <c r="G13" s="67">
        <v>40</v>
      </c>
      <c r="H13" s="67">
        <v>39</v>
      </c>
      <c r="I13" s="67">
        <v>39</v>
      </c>
      <c r="J13" s="67">
        <v>28</v>
      </c>
      <c r="K13" s="67">
        <v>29</v>
      </c>
      <c r="L13" s="67">
        <v>24</v>
      </c>
      <c r="M13" s="67">
        <v>36</v>
      </c>
    </row>
    <row r="14" spans="1:13" x14ac:dyDescent="0.25">
      <c r="A14" s="61">
        <v>15</v>
      </c>
      <c r="B14" s="61" t="s">
        <v>182</v>
      </c>
      <c r="C14" s="46" t="s">
        <v>8</v>
      </c>
      <c r="D14" s="67">
        <v>586</v>
      </c>
      <c r="E14" s="67">
        <v>484</v>
      </c>
      <c r="F14" s="67">
        <v>150</v>
      </c>
      <c r="G14" s="67">
        <v>221</v>
      </c>
      <c r="H14" s="67">
        <v>303</v>
      </c>
      <c r="I14" s="67">
        <v>241</v>
      </c>
      <c r="J14" s="67">
        <v>215</v>
      </c>
      <c r="K14" s="67">
        <v>196</v>
      </c>
      <c r="L14" s="67">
        <v>169</v>
      </c>
      <c r="M14" s="67">
        <v>414</v>
      </c>
    </row>
    <row r="15" spans="1:13" x14ac:dyDescent="0.25">
      <c r="A15" s="61">
        <v>15</v>
      </c>
      <c r="B15" s="61" t="s">
        <v>183</v>
      </c>
      <c r="C15" s="46" t="s">
        <v>9</v>
      </c>
      <c r="D15" s="66">
        <v>210</v>
      </c>
      <c r="E15" s="67">
        <v>332</v>
      </c>
      <c r="F15" s="67">
        <v>514</v>
      </c>
      <c r="G15" s="67">
        <v>719</v>
      </c>
      <c r="H15" s="67">
        <v>997</v>
      </c>
      <c r="I15" s="66">
        <v>1004</v>
      </c>
      <c r="J15" s="67">
        <v>993</v>
      </c>
      <c r="K15" s="66">
        <v>1824</v>
      </c>
      <c r="L15" s="66">
        <v>1809</v>
      </c>
      <c r="M15" s="66">
        <v>1758</v>
      </c>
    </row>
    <row r="16" spans="1:13" x14ac:dyDescent="0.25">
      <c r="A16" s="61">
        <v>15</v>
      </c>
      <c r="B16" s="61" t="s">
        <v>184</v>
      </c>
      <c r="C16" s="46" t="s">
        <v>10</v>
      </c>
      <c r="D16" s="67">
        <v>45</v>
      </c>
      <c r="E16" s="67">
        <v>85</v>
      </c>
      <c r="F16" s="67">
        <v>227</v>
      </c>
      <c r="G16" s="67">
        <v>376</v>
      </c>
      <c r="H16" s="67">
        <v>411</v>
      </c>
      <c r="I16" s="67">
        <v>509</v>
      </c>
      <c r="J16" s="67">
        <v>360</v>
      </c>
      <c r="K16" s="67">
        <v>385</v>
      </c>
      <c r="L16" s="67">
        <v>230</v>
      </c>
      <c r="M16" s="67">
        <v>394</v>
      </c>
    </row>
    <row r="17" spans="1:13" x14ac:dyDescent="0.25">
      <c r="A17" s="61">
        <v>15</v>
      </c>
      <c r="B17" s="61" t="s">
        <v>185</v>
      </c>
      <c r="C17" s="46" t="s">
        <v>1223</v>
      </c>
      <c r="D17" s="67">
        <v>693</v>
      </c>
      <c r="E17" s="67">
        <v>513</v>
      </c>
      <c r="F17" s="67">
        <v>83</v>
      </c>
      <c r="G17" s="67">
        <v>205</v>
      </c>
      <c r="H17" s="67">
        <v>270</v>
      </c>
      <c r="I17" s="67">
        <v>165</v>
      </c>
      <c r="J17" s="67">
        <v>145</v>
      </c>
      <c r="K17" s="67">
        <v>90</v>
      </c>
      <c r="L17" s="67">
        <v>46</v>
      </c>
      <c r="M17" s="67">
        <v>57</v>
      </c>
    </row>
    <row r="18" spans="1:13" x14ac:dyDescent="0.25">
      <c r="A18" s="61">
        <v>15</v>
      </c>
      <c r="B18" s="61" t="s">
        <v>1168</v>
      </c>
      <c r="C18" s="46" t="s">
        <v>11</v>
      </c>
      <c r="D18" s="67">
        <v>949</v>
      </c>
      <c r="E18" s="66">
        <v>4317</v>
      </c>
      <c r="F18" s="66">
        <v>1751</v>
      </c>
      <c r="G18" s="66">
        <v>1785</v>
      </c>
      <c r="H18" s="66">
        <v>1778</v>
      </c>
      <c r="I18" s="66">
        <v>1709</v>
      </c>
      <c r="J18" s="66">
        <v>1512</v>
      </c>
      <c r="K18" s="66">
        <v>1420</v>
      </c>
      <c r="L18" s="67">
        <v>674</v>
      </c>
      <c r="M18" s="67">
        <v>802</v>
      </c>
    </row>
    <row r="19" spans="1:13" x14ac:dyDescent="0.25">
      <c r="A19" s="61">
        <v>15</v>
      </c>
      <c r="B19" s="61" t="s">
        <v>1169</v>
      </c>
      <c r="C19" s="46" t="s">
        <v>12</v>
      </c>
      <c r="D19" s="67">
        <v>60</v>
      </c>
      <c r="E19" s="67">
        <v>29</v>
      </c>
      <c r="F19" s="67">
        <v>18</v>
      </c>
      <c r="G19" s="67">
        <v>23</v>
      </c>
      <c r="H19" s="67">
        <v>36</v>
      </c>
      <c r="I19" s="67">
        <v>23</v>
      </c>
      <c r="J19" s="67">
        <v>20</v>
      </c>
      <c r="K19" s="67">
        <v>15</v>
      </c>
      <c r="L19" s="67">
        <v>18</v>
      </c>
      <c r="M19" s="67">
        <v>24</v>
      </c>
    </row>
    <row r="20" spans="1:13" x14ac:dyDescent="0.25">
      <c r="A20" s="61">
        <v>15</v>
      </c>
      <c r="B20" s="61" t="s">
        <v>186</v>
      </c>
      <c r="C20" s="46" t="s">
        <v>1182</v>
      </c>
      <c r="D20" s="66">
        <v>79</v>
      </c>
      <c r="E20" s="67">
        <v>784</v>
      </c>
      <c r="F20" s="66">
        <v>1393</v>
      </c>
      <c r="G20" s="66">
        <v>2962</v>
      </c>
      <c r="H20" s="66">
        <v>4691</v>
      </c>
      <c r="I20" s="66">
        <v>5734</v>
      </c>
      <c r="J20" s="66">
        <v>6834</v>
      </c>
      <c r="K20" s="66">
        <v>6211</v>
      </c>
      <c r="L20" s="66">
        <v>3035</v>
      </c>
      <c r="M20" s="66">
        <v>2522</v>
      </c>
    </row>
    <row r="21" spans="1:13" x14ac:dyDescent="0.25">
      <c r="A21" s="61">
        <v>16</v>
      </c>
      <c r="B21" s="61"/>
      <c r="C21" s="64" t="s">
        <v>17</v>
      </c>
      <c r="D21" s="68">
        <f t="shared" ref="D21:M21" si="1">SUM(D22)</f>
        <v>584</v>
      </c>
      <c r="E21" s="68">
        <f t="shared" si="1"/>
        <v>234</v>
      </c>
      <c r="F21" s="68">
        <f t="shared" si="1"/>
        <v>152</v>
      </c>
      <c r="G21" s="68">
        <f t="shared" si="1"/>
        <v>112</v>
      </c>
      <c r="H21" s="68">
        <f t="shared" si="1"/>
        <v>112</v>
      </c>
      <c r="I21" s="68">
        <f t="shared" si="1"/>
        <v>117</v>
      </c>
      <c r="J21" s="68">
        <f t="shared" si="1"/>
        <v>85</v>
      </c>
      <c r="K21" s="68">
        <f t="shared" si="1"/>
        <v>127</v>
      </c>
      <c r="L21" s="68">
        <f t="shared" si="1"/>
        <v>25</v>
      </c>
      <c r="M21" s="68">
        <f t="shared" si="1"/>
        <v>32</v>
      </c>
    </row>
    <row r="22" spans="1:13" x14ac:dyDescent="0.25">
      <c r="A22" s="61">
        <v>16</v>
      </c>
      <c r="B22" s="61" t="s">
        <v>175</v>
      </c>
      <c r="C22" s="46" t="s">
        <v>17</v>
      </c>
      <c r="D22" s="67">
        <v>584</v>
      </c>
      <c r="E22" s="67">
        <v>234</v>
      </c>
      <c r="F22" s="67">
        <v>152</v>
      </c>
      <c r="G22" s="67">
        <v>112</v>
      </c>
      <c r="H22" s="67">
        <v>112</v>
      </c>
      <c r="I22" s="67">
        <v>117</v>
      </c>
      <c r="J22" s="67">
        <v>85</v>
      </c>
      <c r="K22" s="67">
        <v>127</v>
      </c>
      <c r="L22" s="67">
        <v>25</v>
      </c>
      <c r="M22" s="67">
        <v>32</v>
      </c>
    </row>
    <row r="23" spans="1:13" x14ac:dyDescent="0.25">
      <c r="A23" s="61">
        <v>17</v>
      </c>
      <c r="B23" s="61"/>
      <c r="C23" s="64" t="s">
        <v>21</v>
      </c>
      <c r="D23" s="68">
        <f t="shared" ref="D23:M23" si="2">SUM(D24:D25)</f>
        <v>128</v>
      </c>
      <c r="E23" s="65">
        <f t="shared" si="2"/>
        <v>2551</v>
      </c>
      <c r="F23" s="65">
        <f t="shared" si="2"/>
        <v>1089</v>
      </c>
      <c r="G23" s="65">
        <f t="shared" si="2"/>
        <v>2870</v>
      </c>
      <c r="H23" s="65">
        <f t="shared" si="2"/>
        <v>7362</v>
      </c>
      <c r="I23" s="65">
        <f t="shared" si="2"/>
        <v>6904</v>
      </c>
      <c r="J23" s="65">
        <f t="shared" si="2"/>
        <v>6062</v>
      </c>
      <c r="K23" s="65">
        <f t="shared" si="2"/>
        <v>3720</v>
      </c>
      <c r="L23" s="65">
        <f t="shared" si="2"/>
        <v>2552</v>
      </c>
      <c r="M23" s="65">
        <f t="shared" si="2"/>
        <v>2301</v>
      </c>
    </row>
    <row r="24" spans="1:13" x14ac:dyDescent="0.25">
      <c r="A24" s="61">
        <v>17</v>
      </c>
      <c r="B24" s="61" t="s">
        <v>175</v>
      </c>
      <c r="C24" s="46" t="s">
        <v>24</v>
      </c>
      <c r="D24" s="67">
        <v>128</v>
      </c>
      <c r="E24" s="66">
        <v>2349</v>
      </c>
      <c r="F24" s="67">
        <v>645</v>
      </c>
      <c r="G24" s="66">
        <v>1918</v>
      </c>
      <c r="H24" s="66">
        <v>5523</v>
      </c>
      <c r="I24" s="66">
        <v>5494</v>
      </c>
      <c r="J24" s="66">
        <v>4754</v>
      </c>
      <c r="K24" s="66">
        <v>2672</v>
      </c>
      <c r="L24" s="66">
        <v>1645</v>
      </c>
      <c r="M24" s="66">
        <v>1047</v>
      </c>
    </row>
    <row r="25" spans="1:13" x14ac:dyDescent="0.25">
      <c r="A25" s="61">
        <v>17</v>
      </c>
      <c r="B25" s="61" t="s">
        <v>176</v>
      </c>
      <c r="C25" s="46" t="s">
        <v>1181</v>
      </c>
      <c r="D25" s="67">
        <v>0</v>
      </c>
      <c r="E25" s="66">
        <v>202</v>
      </c>
      <c r="F25" s="67">
        <v>444</v>
      </c>
      <c r="G25" s="66">
        <v>952</v>
      </c>
      <c r="H25" s="66">
        <v>1839</v>
      </c>
      <c r="I25" s="66">
        <v>1410</v>
      </c>
      <c r="J25" s="66">
        <v>1308</v>
      </c>
      <c r="K25" s="66">
        <v>1048</v>
      </c>
      <c r="L25" s="66">
        <v>907</v>
      </c>
      <c r="M25" s="66">
        <v>1254</v>
      </c>
    </row>
    <row r="26" spans="1:13" x14ac:dyDescent="0.25">
      <c r="A26" s="61">
        <v>18</v>
      </c>
      <c r="B26" s="61"/>
      <c r="C26" s="64" t="s">
        <v>22</v>
      </c>
      <c r="D26" s="65">
        <f t="shared" ref="D26:M26" si="3">SUM(D27)</f>
        <v>2657</v>
      </c>
      <c r="E26" s="65">
        <f t="shared" si="3"/>
        <v>379</v>
      </c>
      <c r="F26" s="65">
        <f t="shared" si="3"/>
        <v>3383</v>
      </c>
      <c r="G26" s="65">
        <f t="shared" si="3"/>
        <v>9375</v>
      </c>
      <c r="H26" s="65">
        <f t="shared" si="3"/>
        <v>14062</v>
      </c>
      <c r="I26" s="65">
        <f t="shared" si="3"/>
        <v>7425</v>
      </c>
      <c r="J26" s="65">
        <f t="shared" si="3"/>
        <v>8553</v>
      </c>
      <c r="K26" s="65">
        <f t="shared" si="3"/>
        <v>5545</v>
      </c>
      <c r="L26" s="65">
        <f t="shared" si="3"/>
        <v>5528</v>
      </c>
      <c r="M26" s="65">
        <f t="shared" si="3"/>
        <v>4285</v>
      </c>
    </row>
    <row r="27" spans="1:13" x14ac:dyDescent="0.25">
      <c r="A27" s="61">
        <v>18</v>
      </c>
      <c r="B27" s="61" t="s">
        <v>175</v>
      </c>
      <c r="C27" s="46" t="s">
        <v>20</v>
      </c>
      <c r="D27" s="66">
        <v>2657</v>
      </c>
      <c r="E27" s="67">
        <v>379</v>
      </c>
      <c r="F27" s="66">
        <v>3383</v>
      </c>
      <c r="G27" s="66">
        <v>9375</v>
      </c>
      <c r="H27" s="66">
        <v>14062</v>
      </c>
      <c r="I27" s="66">
        <v>7425</v>
      </c>
      <c r="J27" s="66">
        <v>8553</v>
      </c>
      <c r="K27" s="66">
        <v>5545</v>
      </c>
      <c r="L27" s="66">
        <v>5528</v>
      </c>
      <c r="M27" s="66">
        <v>4285</v>
      </c>
    </row>
    <row r="28" spans="1:13" x14ac:dyDescent="0.25">
      <c r="A28" s="61">
        <v>19</v>
      </c>
      <c r="B28" s="61"/>
      <c r="C28" s="64" t="s">
        <v>1170</v>
      </c>
      <c r="D28" s="65">
        <f t="shared" ref="D28:M28" si="4">SUM(D29:D30)</f>
        <v>3724</v>
      </c>
      <c r="E28" s="65">
        <f t="shared" si="4"/>
        <v>1663</v>
      </c>
      <c r="F28" s="68">
        <f t="shared" si="4"/>
        <v>1353</v>
      </c>
      <c r="G28" s="65">
        <f t="shared" si="4"/>
        <v>3103</v>
      </c>
      <c r="H28" s="65">
        <f t="shared" si="4"/>
        <v>5160</v>
      </c>
      <c r="I28" s="65">
        <f t="shared" si="4"/>
        <v>3714</v>
      </c>
      <c r="J28" s="65">
        <f t="shared" si="4"/>
        <v>3695</v>
      </c>
      <c r="K28" s="65">
        <f t="shared" si="4"/>
        <v>3093</v>
      </c>
      <c r="L28" s="65">
        <f t="shared" si="4"/>
        <v>2223</v>
      </c>
      <c r="M28" s="65">
        <f t="shared" si="4"/>
        <v>1770</v>
      </c>
    </row>
    <row r="29" spans="1:13" x14ac:dyDescent="0.25">
      <c r="A29" s="61">
        <v>19</v>
      </c>
      <c r="B29" s="61" t="s">
        <v>175</v>
      </c>
      <c r="C29" s="46" t="s">
        <v>18</v>
      </c>
      <c r="D29" s="66">
        <v>2851</v>
      </c>
      <c r="E29" s="66">
        <v>480</v>
      </c>
      <c r="F29" s="67">
        <v>845</v>
      </c>
      <c r="G29" s="66">
        <v>1548</v>
      </c>
      <c r="H29" s="66">
        <v>3000</v>
      </c>
      <c r="I29" s="66">
        <v>2996</v>
      </c>
      <c r="J29" s="66">
        <v>2703</v>
      </c>
      <c r="K29" s="66">
        <v>2211</v>
      </c>
      <c r="L29" s="66">
        <v>1388</v>
      </c>
      <c r="M29" s="66">
        <v>1151</v>
      </c>
    </row>
    <row r="30" spans="1:13" x14ac:dyDescent="0.25">
      <c r="A30" s="61">
        <v>19</v>
      </c>
      <c r="B30" s="61" t="s">
        <v>176</v>
      </c>
      <c r="C30" s="46" t="s">
        <v>19</v>
      </c>
      <c r="D30" s="67">
        <v>873</v>
      </c>
      <c r="E30" s="66">
        <v>1183</v>
      </c>
      <c r="F30" s="67">
        <v>508</v>
      </c>
      <c r="G30" s="66">
        <v>1555</v>
      </c>
      <c r="H30" s="66">
        <v>2160</v>
      </c>
      <c r="I30" s="66">
        <v>718</v>
      </c>
      <c r="J30" s="66">
        <v>992</v>
      </c>
      <c r="K30" s="67">
        <v>882</v>
      </c>
      <c r="L30" s="66">
        <v>835</v>
      </c>
      <c r="M30" s="67">
        <v>619</v>
      </c>
    </row>
    <row r="31" spans="1:13" x14ac:dyDescent="0.25">
      <c r="A31" s="61">
        <v>20</v>
      </c>
      <c r="B31" s="61"/>
      <c r="C31" s="64" t="s">
        <v>29</v>
      </c>
      <c r="D31" s="65">
        <f t="shared" ref="D31:M31" si="5">SUM(D32:D35)</f>
        <v>2621</v>
      </c>
      <c r="E31" s="65">
        <f t="shared" si="5"/>
        <v>3813</v>
      </c>
      <c r="F31" s="65">
        <f t="shared" si="5"/>
        <v>3074</v>
      </c>
      <c r="G31" s="65">
        <f t="shared" si="5"/>
        <v>6260</v>
      </c>
      <c r="H31" s="65">
        <f t="shared" si="5"/>
        <v>11430</v>
      </c>
      <c r="I31" s="65">
        <f t="shared" si="5"/>
        <v>9314</v>
      </c>
      <c r="J31" s="65">
        <f t="shared" si="5"/>
        <v>11790</v>
      </c>
      <c r="K31" s="65">
        <f t="shared" si="5"/>
        <v>9715</v>
      </c>
      <c r="L31" s="65">
        <f t="shared" si="5"/>
        <v>5305</v>
      </c>
      <c r="M31" s="65">
        <f t="shared" si="5"/>
        <v>3848</v>
      </c>
    </row>
    <row r="32" spans="1:13" x14ac:dyDescent="0.25">
      <c r="A32" s="61">
        <v>20</v>
      </c>
      <c r="B32" s="61" t="s">
        <v>175</v>
      </c>
      <c r="C32" s="46" t="s">
        <v>25</v>
      </c>
      <c r="D32" s="67">
        <v>245</v>
      </c>
      <c r="E32" s="67">
        <v>798</v>
      </c>
      <c r="F32" s="67">
        <v>562</v>
      </c>
      <c r="G32" s="66">
        <v>2156</v>
      </c>
      <c r="H32" s="66">
        <v>4153</v>
      </c>
      <c r="I32" s="66">
        <v>2229</v>
      </c>
      <c r="J32" s="66">
        <v>2708</v>
      </c>
      <c r="K32" s="66">
        <v>2707</v>
      </c>
      <c r="L32" s="66">
        <v>1399</v>
      </c>
      <c r="M32" s="66">
        <v>1368</v>
      </c>
    </row>
    <row r="33" spans="1:13" x14ac:dyDescent="0.25">
      <c r="A33" s="61">
        <v>20</v>
      </c>
      <c r="B33" s="61" t="s">
        <v>176</v>
      </c>
      <c r="C33" s="46" t="s">
        <v>26</v>
      </c>
      <c r="D33" s="66">
        <v>2200</v>
      </c>
      <c r="E33" s="66">
        <v>2872</v>
      </c>
      <c r="F33" s="66">
        <v>1743</v>
      </c>
      <c r="G33" s="66">
        <v>3432</v>
      </c>
      <c r="H33" s="66">
        <v>6331</v>
      </c>
      <c r="I33" s="66">
        <v>5438</v>
      </c>
      <c r="J33" s="66">
        <v>6410</v>
      </c>
      <c r="K33" s="66">
        <v>5033</v>
      </c>
      <c r="L33" s="66">
        <v>1612</v>
      </c>
      <c r="M33" s="66">
        <v>1048</v>
      </c>
    </row>
    <row r="34" spans="1:13" x14ac:dyDescent="0.25">
      <c r="A34" s="61">
        <v>20</v>
      </c>
      <c r="B34" s="61" t="s">
        <v>177</v>
      </c>
      <c r="C34" s="46" t="s">
        <v>27</v>
      </c>
      <c r="D34" s="67">
        <v>75</v>
      </c>
      <c r="E34" s="67">
        <v>84</v>
      </c>
      <c r="F34" s="67">
        <v>290</v>
      </c>
      <c r="G34" s="67">
        <v>589</v>
      </c>
      <c r="H34" s="67">
        <v>805</v>
      </c>
      <c r="I34" s="67">
        <v>849</v>
      </c>
      <c r="J34" s="67">
        <v>620</v>
      </c>
      <c r="K34" s="67">
        <v>620</v>
      </c>
      <c r="L34" s="67">
        <v>359</v>
      </c>
      <c r="M34" s="67">
        <v>306</v>
      </c>
    </row>
    <row r="35" spans="1:13" x14ac:dyDescent="0.25">
      <c r="A35" s="61">
        <v>20</v>
      </c>
      <c r="B35" s="61" t="s">
        <v>102</v>
      </c>
      <c r="C35" s="46" t="s">
        <v>28</v>
      </c>
      <c r="D35" s="67">
        <v>101</v>
      </c>
      <c r="E35" s="67">
        <v>59</v>
      </c>
      <c r="F35" s="67">
        <v>479</v>
      </c>
      <c r="G35" s="67">
        <v>83</v>
      </c>
      <c r="H35" s="67">
        <v>141</v>
      </c>
      <c r="I35" s="67">
        <v>798</v>
      </c>
      <c r="J35" s="66">
        <v>2052</v>
      </c>
      <c r="K35" s="66">
        <v>1355</v>
      </c>
      <c r="L35" s="66">
        <v>1935</v>
      </c>
      <c r="M35" s="66">
        <v>1126</v>
      </c>
    </row>
    <row r="36" spans="1:13" x14ac:dyDescent="0.25">
      <c r="A36" s="61">
        <v>21</v>
      </c>
      <c r="B36" s="61"/>
      <c r="C36" s="64" t="s">
        <v>1171</v>
      </c>
      <c r="D36" s="65">
        <f t="shared" ref="D36:M36" si="6">SUM(D37:D39)</f>
        <v>0</v>
      </c>
      <c r="E36" s="65">
        <f t="shared" si="6"/>
        <v>79</v>
      </c>
      <c r="F36" s="65">
        <f t="shared" si="6"/>
        <v>208</v>
      </c>
      <c r="G36" s="65">
        <f t="shared" si="6"/>
        <v>524</v>
      </c>
      <c r="H36" s="65">
        <f t="shared" si="6"/>
        <v>952</v>
      </c>
      <c r="I36" s="65">
        <f t="shared" si="6"/>
        <v>1196</v>
      </c>
      <c r="J36" s="65">
        <f t="shared" si="6"/>
        <v>1071</v>
      </c>
      <c r="K36" s="65">
        <f t="shared" si="6"/>
        <v>917</v>
      </c>
      <c r="L36" s="65">
        <f t="shared" si="6"/>
        <v>882</v>
      </c>
      <c r="M36" s="65">
        <f t="shared" si="6"/>
        <v>964</v>
      </c>
    </row>
    <row r="37" spans="1:13" x14ac:dyDescent="0.25">
      <c r="A37" s="61">
        <v>21</v>
      </c>
      <c r="B37" s="61" t="s">
        <v>175</v>
      </c>
      <c r="C37" s="46" t="s">
        <v>32</v>
      </c>
      <c r="D37" s="67">
        <v>0</v>
      </c>
      <c r="E37" s="67">
        <v>0</v>
      </c>
      <c r="F37" s="67">
        <v>0</v>
      </c>
      <c r="G37" s="67">
        <v>11</v>
      </c>
      <c r="H37" s="67">
        <v>9</v>
      </c>
      <c r="I37" s="67">
        <v>12</v>
      </c>
      <c r="J37" s="67">
        <v>19</v>
      </c>
      <c r="K37" s="67">
        <v>6</v>
      </c>
      <c r="L37" s="67">
        <v>86</v>
      </c>
      <c r="M37" s="67">
        <v>105</v>
      </c>
    </row>
    <row r="38" spans="1:13" x14ac:dyDescent="0.25">
      <c r="A38" s="61">
        <v>21</v>
      </c>
      <c r="B38" s="61" t="s">
        <v>176</v>
      </c>
      <c r="C38" s="46" t="s">
        <v>33</v>
      </c>
      <c r="D38" s="67">
        <v>0</v>
      </c>
      <c r="E38" s="67">
        <v>11</v>
      </c>
      <c r="F38" s="67">
        <v>118</v>
      </c>
      <c r="G38" s="67">
        <v>264</v>
      </c>
      <c r="H38" s="67">
        <v>503</v>
      </c>
      <c r="I38" s="67">
        <v>645</v>
      </c>
      <c r="J38" s="67">
        <v>844</v>
      </c>
      <c r="K38" s="67">
        <v>652</v>
      </c>
      <c r="L38" s="67">
        <v>482</v>
      </c>
      <c r="M38" s="67">
        <v>465</v>
      </c>
    </row>
    <row r="39" spans="1:13" x14ac:dyDescent="0.25">
      <c r="A39" s="61">
        <v>21</v>
      </c>
      <c r="B39" s="61" t="s">
        <v>177</v>
      </c>
      <c r="C39" s="46" t="s">
        <v>34</v>
      </c>
      <c r="D39" s="67">
        <v>0</v>
      </c>
      <c r="E39" s="67">
        <v>68</v>
      </c>
      <c r="F39" s="67">
        <v>90</v>
      </c>
      <c r="G39" s="67">
        <v>249</v>
      </c>
      <c r="H39" s="67">
        <v>440</v>
      </c>
      <c r="I39" s="67">
        <v>539</v>
      </c>
      <c r="J39" s="67">
        <v>208</v>
      </c>
      <c r="K39" s="67">
        <v>259</v>
      </c>
      <c r="L39" s="67">
        <v>314</v>
      </c>
      <c r="M39" s="67">
        <v>394</v>
      </c>
    </row>
    <row r="40" spans="1:13" x14ac:dyDescent="0.25">
      <c r="A40" s="61">
        <v>22</v>
      </c>
      <c r="B40" s="61"/>
      <c r="C40" s="64" t="s">
        <v>38</v>
      </c>
      <c r="D40" s="65">
        <f t="shared" ref="D40:M40" si="7">SUM(D41:D43)</f>
        <v>300</v>
      </c>
      <c r="E40" s="65">
        <f t="shared" si="7"/>
        <v>999</v>
      </c>
      <c r="F40" s="65">
        <f t="shared" si="7"/>
        <v>2194</v>
      </c>
      <c r="G40" s="65">
        <f t="shared" si="7"/>
        <v>3056</v>
      </c>
      <c r="H40" s="65">
        <f t="shared" si="7"/>
        <v>3691</v>
      </c>
      <c r="I40" s="65">
        <f t="shared" si="7"/>
        <v>4086</v>
      </c>
      <c r="J40" s="65">
        <f t="shared" si="7"/>
        <v>4373</v>
      </c>
      <c r="K40" s="65">
        <f t="shared" si="7"/>
        <v>4289</v>
      </c>
      <c r="L40" s="65">
        <f t="shared" si="7"/>
        <v>6307</v>
      </c>
      <c r="M40" s="65">
        <f t="shared" si="7"/>
        <v>6279</v>
      </c>
    </row>
    <row r="41" spans="1:13" x14ac:dyDescent="0.25">
      <c r="A41" s="61">
        <v>22</v>
      </c>
      <c r="B41" s="61" t="s">
        <v>175</v>
      </c>
      <c r="C41" s="46" t="s">
        <v>35</v>
      </c>
      <c r="D41" s="67">
        <v>265</v>
      </c>
      <c r="E41" s="67">
        <v>979</v>
      </c>
      <c r="F41" s="66">
        <v>1285</v>
      </c>
      <c r="G41" s="66">
        <v>2391</v>
      </c>
      <c r="H41" s="66">
        <v>2982</v>
      </c>
      <c r="I41" s="66">
        <v>3552</v>
      </c>
      <c r="J41" s="66">
        <v>3614</v>
      </c>
      <c r="K41" s="66">
        <v>3774</v>
      </c>
      <c r="L41" s="66">
        <v>5156</v>
      </c>
      <c r="M41" s="66">
        <v>5260</v>
      </c>
    </row>
    <row r="42" spans="1:13" x14ac:dyDescent="0.25">
      <c r="A42" s="61">
        <v>22</v>
      </c>
      <c r="B42" s="61" t="s">
        <v>176</v>
      </c>
      <c r="C42" s="46" t="s">
        <v>36</v>
      </c>
      <c r="D42" s="67">
        <v>0</v>
      </c>
      <c r="E42" s="67">
        <v>0</v>
      </c>
      <c r="F42" s="67">
        <v>850</v>
      </c>
      <c r="G42" s="67">
        <v>524</v>
      </c>
      <c r="H42" s="67">
        <v>528</v>
      </c>
      <c r="I42" s="67">
        <v>300</v>
      </c>
      <c r="J42" s="67">
        <v>397</v>
      </c>
      <c r="K42" s="67">
        <v>199</v>
      </c>
      <c r="L42" s="67">
        <v>456</v>
      </c>
      <c r="M42" s="67">
        <v>515</v>
      </c>
    </row>
    <row r="43" spans="1:13" x14ac:dyDescent="0.25">
      <c r="A43" s="61">
        <v>22</v>
      </c>
      <c r="B43" s="61" t="s">
        <v>177</v>
      </c>
      <c r="C43" s="46" t="s">
        <v>37</v>
      </c>
      <c r="D43" s="67">
        <v>35</v>
      </c>
      <c r="E43" s="67">
        <v>20</v>
      </c>
      <c r="F43" s="67">
        <v>59</v>
      </c>
      <c r="G43" s="67">
        <v>141</v>
      </c>
      <c r="H43" s="67">
        <v>181</v>
      </c>
      <c r="I43" s="67">
        <v>234</v>
      </c>
      <c r="J43" s="67">
        <v>362</v>
      </c>
      <c r="K43" s="67">
        <v>316</v>
      </c>
      <c r="L43" s="67">
        <v>695</v>
      </c>
      <c r="M43" s="67">
        <v>504</v>
      </c>
    </row>
    <row r="44" spans="1:13" x14ac:dyDescent="0.25">
      <c r="A44" s="61">
        <v>23</v>
      </c>
      <c r="B44" s="61"/>
      <c r="C44" s="64" t="s">
        <v>39</v>
      </c>
      <c r="D44" s="68">
        <f t="shared" ref="D44:M44" si="8">SUM(D45)</f>
        <v>0</v>
      </c>
      <c r="E44" s="68">
        <f t="shared" si="8"/>
        <v>1</v>
      </c>
      <c r="F44" s="68">
        <f t="shared" si="8"/>
        <v>18</v>
      </c>
      <c r="G44" s="68">
        <f t="shared" si="8"/>
        <v>47</v>
      </c>
      <c r="H44" s="68">
        <f t="shared" si="8"/>
        <v>68</v>
      </c>
      <c r="I44" s="68">
        <f t="shared" si="8"/>
        <v>128</v>
      </c>
      <c r="J44" s="68">
        <f t="shared" si="8"/>
        <v>167</v>
      </c>
      <c r="K44" s="68">
        <f t="shared" si="8"/>
        <v>152</v>
      </c>
      <c r="L44" s="68">
        <f t="shared" si="8"/>
        <v>98</v>
      </c>
      <c r="M44" s="68">
        <f t="shared" si="8"/>
        <v>116</v>
      </c>
    </row>
    <row r="45" spans="1:13" x14ac:dyDescent="0.25">
      <c r="A45" s="61">
        <v>23</v>
      </c>
      <c r="B45" s="61" t="s">
        <v>175</v>
      </c>
      <c r="C45" s="46" t="s">
        <v>39</v>
      </c>
      <c r="D45" s="67">
        <v>0</v>
      </c>
      <c r="E45" s="67">
        <v>1</v>
      </c>
      <c r="F45" s="67">
        <v>18</v>
      </c>
      <c r="G45" s="67">
        <v>47</v>
      </c>
      <c r="H45" s="67">
        <v>68</v>
      </c>
      <c r="I45" s="67">
        <v>128</v>
      </c>
      <c r="J45" s="67">
        <v>167</v>
      </c>
      <c r="K45" s="67">
        <v>152</v>
      </c>
      <c r="L45" s="67">
        <v>98</v>
      </c>
      <c r="M45" s="67">
        <v>116</v>
      </c>
    </row>
    <row r="46" spans="1:13" x14ac:dyDescent="0.25">
      <c r="A46" s="61">
        <v>24</v>
      </c>
      <c r="B46" s="61"/>
      <c r="C46" s="64" t="s">
        <v>44</v>
      </c>
      <c r="D46" s="65">
        <f t="shared" ref="D46:M46" si="9">SUM(D47:D52)</f>
        <v>317</v>
      </c>
      <c r="E46" s="65">
        <f t="shared" si="9"/>
        <v>653</v>
      </c>
      <c r="F46" s="65">
        <f t="shared" si="9"/>
        <v>952</v>
      </c>
      <c r="G46" s="65">
        <f t="shared" si="9"/>
        <v>1875</v>
      </c>
      <c r="H46" s="65">
        <f t="shared" si="9"/>
        <v>2597</v>
      </c>
      <c r="I46" s="65">
        <f t="shared" si="9"/>
        <v>2959</v>
      </c>
      <c r="J46" s="65">
        <f t="shared" si="9"/>
        <v>2927</v>
      </c>
      <c r="K46" s="65">
        <f t="shared" si="9"/>
        <v>2459</v>
      </c>
      <c r="L46" s="65">
        <f t="shared" si="9"/>
        <v>2351</v>
      </c>
      <c r="M46" s="65">
        <f t="shared" si="9"/>
        <v>2516</v>
      </c>
    </row>
    <row r="47" spans="1:13" x14ac:dyDescent="0.25">
      <c r="A47" s="61">
        <v>24</v>
      </c>
      <c r="B47" s="61" t="s">
        <v>175</v>
      </c>
      <c r="C47" s="46" t="s">
        <v>40</v>
      </c>
      <c r="D47" s="67">
        <v>152</v>
      </c>
      <c r="E47" s="67">
        <v>318</v>
      </c>
      <c r="F47" s="67">
        <v>344</v>
      </c>
      <c r="G47" s="67">
        <v>490</v>
      </c>
      <c r="H47" s="67">
        <v>548</v>
      </c>
      <c r="I47" s="67">
        <v>601</v>
      </c>
      <c r="J47" s="67">
        <v>590</v>
      </c>
      <c r="K47" s="67">
        <v>522</v>
      </c>
      <c r="L47" s="67">
        <v>567</v>
      </c>
      <c r="M47" s="67">
        <v>608</v>
      </c>
    </row>
    <row r="48" spans="1:13" x14ac:dyDescent="0.25">
      <c r="A48" s="61">
        <v>24</v>
      </c>
      <c r="B48" s="61" t="s">
        <v>176</v>
      </c>
      <c r="C48" s="46" t="s">
        <v>41</v>
      </c>
      <c r="D48" s="67">
        <v>0</v>
      </c>
      <c r="E48" s="67">
        <v>28</v>
      </c>
      <c r="F48" s="67">
        <v>121</v>
      </c>
      <c r="G48" s="67">
        <v>634</v>
      </c>
      <c r="H48" s="67">
        <v>939</v>
      </c>
      <c r="I48" s="67">
        <v>419</v>
      </c>
      <c r="J48" s="67">
        <v>432</v>
      </c>
      <c r="K48" s="67">
        <v>485</v>
      </c>
      <c r="L48" s="67">
        <v>366</v>
      </c>
      <c r="M48" s="67">
        <v>410</v>
      </c>
    </row>
    <row r="49" spans="1:16" x14ac:dyDescent="0.25">
      <c r="A49" s="61">
        <v>24</v>
      </c>
      <c r="B49" s="61" t="s">
        <v>177</v>
      </c>
      <c r="C49" s="46" t="s">
        <v>42</v>
      </c>
      <c r="D49" s="67">
        <v>81</v>
      </c>
      <c r="E49" s="67">
        <v>117</v>
      </c>
      <c r="F49" s="67">
        <v>67</v>
      </c>
      <c r="G49" s="67">
        <v>199</v>
      </c>
      <c r="H49" s="67">
        <v>350</v>
      </c>
      <c r="I49" s="67">
        <v>319</v>
      </c>
      <c r="J49" s="67">
        <v>302</v>
      </c>
      <c r="K49" s="67">
        <v>358</v>
      </c>
      <c r="L49" s="67">
        <v>290</v>
      </c>
      <c r="M49" s="67">
        <v>335</v>
      </c>
    </row>
    <row r="50" spans="1:16" x14ac:dyDescent="0.25">
      <c r="A50" s="61">
        <v>24</v>
      </c>
      <c r="B50" s="61" t="s">
        <v>102</v>
      </c>
      <c r="C50" s="46" t="s">
        <v>43</v>
      </c>
      <c r="D50" s="67">
        <v>14</v>
      </c>
      <c r="E50" s="67">
        <v>48</v>
      </c>
      <c r="F50" s="67">
        <v>88</v>
      </c>
      <c r="G50" s="67">
        <v>105</v>
      </c>
      <c r="H50" s="67">
        <v>108</v>
      </c>
      <c r="I50" s="67">
        <v>179</v>
      </c>
      <c r="J50" s="67">
        <v>117</v>
      </c>
      <c r="K50" s="67">
        <v>103</v>
      </c>
      <c r="L50" s="67">
        <v>62</v>
      </c>
      <c r="M50" s="67">
        <v>39</v>
      </c>
    </row>
    <row r="51" spans="1:16" x14ac:dyDescent="0.25">
      <c r="A51" s="61">
        <v>24</v>
      </c>
      <c r="B51" s="61" t="s">
        <v>178</v>
      </c>
      <c r="C51" s="46" t="s">
        <v>45</v>
      </c>
      <c r="D51" s="67">
        <v>0</v>
      </c>
      <c r="E51" s="67">
        <v>0</v>
      </c>
      <c r="F51" s="67">
        <v>127</v>
      </c>
      <c r="G51" s="67">
        <v>325</v>
      </c>
      <c r="H51" s="67">
        <v>553</v>
      </c>
      <c r="I51" s="67">
        <v>154</v>
      </c>
      <c r="J51" s="67">
        <v>99</v>
      </c>
      <c r="K51" s="67">
        <v>83</v>
      </c>
      <c r="L51" s="67">
        <v>175</v>
      </c>
      <c r="M51" s="67">
        <v>168</v>
      </c>
    </row>
    <row r="52" spans="1:16" x14ac:dyDescent="0.25">
      <c r="A52" s="61">
        <v>24</v>
      </c>
      <c r="B52" s="61" t="s">
        <v>179</v>
      </c>
      <c r="C52" s="46" t="s">
        <v>46</v>
      </c>
      <c r="D52" s="67">
        <v>70</v>
      </c>
      <c r="E52" s="67">
        <v>142</v>
      </c>
      <c r="F52" s="67">
        <v>205</v>
      </c>
      <c r="G52" s="67">
        <v>122</v>
      </c>
      <c r="H52" s="67">
        <v>99</v>
      </c>
      <c r="I52" s="66">
        <v>1287</v>
      </c>
      <c r="J52" s="66">
        <v>1387</v>
      </c>
      <c r="K52" s="67">
        <v>908</v>
      </c>
      <c r="L52" s="67">
        <v>891</v>
      </c>
      <c r="M52" s="67">
        <v>956</v>
      </c>
    </row>
    <row r="53" spans="1:16" x14ac:dyDescent="0.25">
      <c r="A53" s="61">
        <v>25</v>
      </c>
      <c r="B53" s="61"/>
      <c r="C53" s="64" t="s">
        <v>50</v>
      </c>
      <c r="D53" s="65">
        <f t="shared" ref="D53:M53" si="10">SUM(D54:D56)</f>
        <v>0</v>
      </c>
      <c r="E53" s="65">
        <f t="shared" si="10"/>
        <v>15</v>
      </c>
      <c r="F53" s="65">
        <f t="shared" si="10"/>
        <v>44</v>
      </c>
      <c r="G53" s="65">
        <f t="shared" si="10"/>
        <v>121</v>
      </c>
      <c r="H53" s="65">
        <f t="shared" si="10"/>
        <v>390</v>
      </c>
      <c r="I53" s="65">
        <f t="shared" si="10"/>
        <v>2879</v>
      </c>
      <c r="J53" s="65">
        <f t="shared" si="10"/>
        <v>3123</v>
      </c>
      <c r="K53" s="65">
        <f t="shared" si="10"/>
        <v>3945</v>
      </c>
      <c r="L53" s="65">
        <f t="shared" si="10"/>
        <v>3230</v>
      </c>
      <c r="M53" s="65">
        <f t="shared" si="10"/>
        <v>3266</v>
      </c>
    </row>
    <row r="54" spans="1:16" x14ac:dyDescent="0.25">
      <c r="A54" s="61">
        <v>25</v>
      </c>
      <c r="B54" s="61" t="s">
        <v>175</v>
      </c>
      <c r="C54" s="46" t="s">
        <v>47</v>
      </c>
      <c r="D54" s="67">
        <v>0</v>
      </c>
      <c r="E54" s="67">
        <v>0</v>
      </c>
      <c r="F54" s="67">
        <v>3</v>
      </c>
      <c r="G54" s="67">
        <v>5</v>
      </c>
      <c r="H54" s="67">
        <v>7</v>
      </c>
      <c r="I54" s="66">
        <v>1418</v>
      </c>
      <c r="J54" s="67">
        <v>368</v>
      </c>
      <c r="K54" s="67">
        <v>200</v>
      </c>
      <c r="L54" s="67">
        <v>123</v>
      </c>
      <c r="M54" s="67">
        <v>130</v>
      </c>
    </row>
    <row r="55" spans="1:16" x14ac:dyDescent="0.25">
      <c r="A55" s="61">
        <v>25</v>
      </c>
      <c r="B55" s="61" t="s">
        <v>176</v>
      </c>
      <c r="C55" s="46" t="s">
        <v>48</v>
      </c>
      <c r="D55" s="67">
        <v>0</v>
      </c>
      <c r="E55" s="67">
        <v>15</v>
      </c>
      <c r="F55" s="67">
        <v>41</v>
      </c>
      <c r="G55" s="67">
        <v>116</v>
      </c>
      <c r="H55" s="67">
        <v>383</v>
      </c>
      <c r="I55" s="67">
        <v>476</v>
      </c>
      <c r="J55" s="67">
        <v>630</v>
      </c>
      <c r="K55" s="67">
        <v>645</v>
      </c>
      <c r="L55" s="67">
        <v>428</v>
      </c>
      <c r="M55" s="67">
        <v>408</v>
      </c>
    </row>
    <row r="56" spans="1:16" x14ac:dyDescent="0.25">
      <c r="A56" s="61">
        <v>25</v>
      </c>
      <c r="B56" s="61" t="s">
        <v>177</v>
      </c>
      <c r="C56" s="46" t="s">
        <v>49</v>
      </c>
      <c r="D56" s="67">
        <v>0</v>
      </c>
      <c r="E56" s="67">
        <v>0</v>
      </c>
      <c r="F56" s="67">
        <v>0</v>
      </c>
      <c r="G56" s="67">
        <v>0</v>
      </c>
      <c r="H56" s="67">
        <v>0</v>
      </c>
      <c r="I56" s="67">
        <v>985</v>
      </c>
      <c r="J56" s="66">
        <v>2125</v>
      </c>
      <c r="K56" s="66">
        <v>3100</v>
      </c>
      <c r="L56" s="66">
        <v>2679</v>
      </c>
      <c r="M56" s="66">
        <v>2728</v>
      </c>
    </row>
    <row r="57" spans="1:16" x14ac:dyDescent="0.25">
      <c r="A57" s="61">
        <v>26</v>
      </c>
      <c r="B57" s="61"/>
      <c r="C57" s="64" t="s">
        <v>57</v>
      </c>
      <c r="D57" s="65">
        <f t="shared" ref="D57:M57" si="11">SUM(D58:D63)</f>
        <v>1345</v>
      </c>
      <c r="E57" s="65">
        <f t="shared" si="11"/>
        <v>2307</v>
      </c>
      <c r="F57" s="65">
        <f t="shared" si="11"/>
        <v>2259</v>
      </c>
      <c r="G57" s="65">
        <f t="shared" si="11"/>
        <v>6380</v>
      </c>
      <c r="H57" s="65">
        <f t="shared" si="11"/>
        <v>12281</v>
      </c>
      <c r="I57" s="65">
        <f t="shared" si="11"/>
        <v>10482</v>
      </c>
      <c r="J57" s="65">
        <f t="shared" si="11"/>
        <v>14216</v>
      </c>
      <c r="K57" s="65">
        <f t="shared" si="11"/>
        <v>10919</v>
      </c>
      <c r="L57" s="65">
        <f t="shared" si="11"/>
        <v>4096</v>
      </c>
      <c r="M57" s="65">
        <f t="shared" si="11"/>
        <v>3224</v>
      </c>
      <c r="P57" s="14"/>
    </row>
    <row r="58" spans="1:16" x14ac:dyDescent="0.25">
      <c r="A58" s="61">
        <v>26</v>
      </c>
      <c r="B58" s="61" t="s">
        <v>175</v>
      </c>
      <c r="C58" s="46" t="s">
        <v>51</v>
      </c>
      <c r="D58" s="67">
        <v>0</v>
      </c>
      <c r="E58" s="67">
        <v>83</v>
      </c>
      <c r="F58" s="67">
        <v>155</v>
      </c>
      <c r="G58" s="67">
        <v>337</v>
      </c>
      <c r="H58" s="67">
        <v>614</v>
      </c>
      <c r="I58" s="67">
        <v>577</v>
      </c>
      <c r="J58" s="67">
        <v>560</v>
      </c>
      <c r="K58" s="67">
        <v>300</v>
      </c>
      <c r="L58" s="67">
        <v>252</v>
      </c>
      <c r="M58" s="67">
        <v>197</v>
      </c>
      <c r="P58" s="13"/>
    </row>
    <row r="59" spans="1:16" x14ac:dyDescent="0.25">
      <c r="A59" s="61">
        <v>26</v>
      </c>
      <c r="B59" s="61" t="s">
        <v>176</v>
      </c>
      <c r="C59" s="46" t="s">
        <v>58</v>
      </c>
      <c r="D59" s="67">
        <v>808</v>
      </c>
      <c r="E59" s="66">
        <v>1039</v>
      </c>
      <c r="F59" s="66">
        <v>1044</v>
      </c>
      <c r="G59" s="66">
        <v>3932</v>
      </c>
      <c r="H59" s="66">
        <v>7361</v>
      </c>
      <c r="I59" s="66">
        <v>4743</v>
      </c>
      <c r="J59" s="66">
        <v>7492</v>
      </c>
      <c r="K59" s="66">
        <v>5795</v>
      </c>
      <c r="L59" s="66">
        <v>1378</v>
      </c>
      <c r="M59" s="66">
        <v>1227</v>
      </c>
      <c r="P59" s="14"/>
    </row>
    <row r="60" spans="1:16" x14ac:dyDescent="0.25">
      <c r="A60" s="61">
        <v>26</v>
      </c>
      <c r="B60" s="61" t="s">
        <v>177</v>
      </c>
      <c r="C60" s="46" t="s">
        <v>53</v>
      </c>
      <c r="D60" s="67">
        <v>232</v>
      </c>
      <c r="E60" s="67">
        <v>313</v>
      </c>
      <c r="F60" s="67">
        <v>153</v>
      </c>
      <c r="G60" s="67">
        <v>200</v>
      </c>
      <c r="H60" s="67">
        <v>337</v>
      </c>
      <c r="I60" s="66">
        <v>1157</v>
      </c>
      <c r="J60" s="67">
        <v>308</v>
      </c>
      <c r="K60" s="67">
        <v>145</v>
      </c>
      <c r="L60" s="67">
        <v>139</v>
      </c>
      <c r="M60" s="67">
        <v>87</v>
      </c>
      <c r="P60" s="14"/>
    </row>
    <row r="61" spans="1:16" x14ac:dyDescent="0.25">
      <c r="A61" s="61">
        <v>26</v>
      </c>
      <c r="B61" s="61" t="s">
        <v>102</v>
      </c>
      <c r="C61" s="46" t="s">
        <v>54</v>
      </c>
      <c r="D61" s="67">
        <v>53</v>
      </c>
      <c r="E61" s="67">
        <v>410</v>
      </c>
      <c r="F61" s="67">
        <v>656</v>
      </c>
      <c r="G61" s="66">
        <v>1393</v>
      </c>
      <c r="H61" s="66">
        <v>3071</v>
      </c>
      <c r="I61" s="66">
        <v>3255</v>
      </c>
      <c r="J61" s="66">
        <v>4291</v>
      </c>
      <c r="K61" s="66">
        <v>3147</v>
      </c>
      <c r="L61" s="66">
        <v>1490</v>
      </c>
      <c r="M61" s="66">
        <v>1097</v>
      </c>
      <c r="P61" s="14"/>
    </row>
    <row r="62" spans="1:16" x14ac:dyDescent="0.25">
      <c r="A62" s="61">
        <v>26</v>
      </c>
      <c r="B62" s="61" t="s">
        <v>178</v>
      </c>
      <c r="C62" s="46" t="s">
        <v>55</v>
      </c>
      <c r="D62" s="67">
        <v>141</v>
      </c>
      <c r="E62" s="67">
        <v>426</v>
      </c>
      <c r="F62" s="67">
        <v>234</v>
      </c>
      <c r="G62" s="67">
        <v>476</v>
      </c>
      <c r="H62" s="67">
        <v>798</v>
      </c>
      <c r="I62" s="67">
        <v>439</v>
      </c>
      <c r="J62" s="67">
        <v>721</v>
      </c>
      <c r="K62" s="67">
        <v>619</v>
      </c>
      <c r="L62" s="67">
        <v>654</v>
      </c>
      <c r="M62" s="67">
        <v>457</v>
      </c>
      <c r="P62" s="14"/>
    </row>
    <row r="63" spans="1:16" x14ac:dyDescent="0.25">
      <c r="A63" s="61">
        <v>26</v>
      </c>
      <c r="B63" s="61" t="s">
        <v>179</v>
      </c>
      <c r="C63" s="46" t="s">
        <v>56</v>
      </c>
      <c r="D63" s="67">
        <v>111</v>
      </c>
      <c r="E63" s="67">
        <v>36</v>
      </c>
      <c r="F63" s="67">
        <v>17</v>
      </c>
      <c r="G63" s="67">
        <v>42</v>
      </c>
      <c r="H63" s="67">
        <v>100</v>
      </c>
      <c r="I63" s="67">
        <v>311</v>
      </c>
      <c r="J63" s="67">
        <v>844</v>
      </c>
      <c r="K63" s="67">
        <v>913</v>
      </c>
      <c r="L63" s="67">
        <v>183</v>
      </c>
      <c r="M63" s="67">
        <v>159</v>
      </c>
      <c r="P63" s="14"/>
    </row>
    <row r="64" spans="1:16" x14ac:dyDescent="0.25">
      <c r="A64" s="61">
        <v>27</v>
      </c>
      <c r="B64" s="61"/>
      <c r="C64" s="64" t="s">
        <v>59</v>
      </c>
      <c r="D64" s="68">
        <f t="shared" ref="D64:M64" si="12">SUM(D65)</f>
        <v>154</v>
      </c>
      <c r="E64" s="68">
        <f t="shared" si="12"/>
        <v>124</v>
      </c>
      <c r="F64" s="68">
        <f t="shared" si="12"/>
        <v>378</v>
      </c>
      <c r="G64" s="65">
        <f t="shared" si="12"/>
        <v>1004</v>
      </c>
      <c r="H64" s="65">
        <f t="shared" si="12"/>
        <v>2709</v>
      </c>
      <c r="I64" s="65">
        <f t="shared" si="12"/>
        <v>2732</v>
      </c>
      <c r="J64" s="65">
        <f t="shared" si="12"/>
        <v>1498</v>
      </c>
      <c r="K64" s="65">
        <f t="shared" si="12"/>
        <v>536</v>
      </c>
      <c r="L64" s="65">
        <f t="shared" si="12"/>
        <v>3033</v>
      </c>
      <c r="M64" s="65">
        <f t="shared" si="12"/>
        <v>4949</v>
      </c>
    </row>
    <row r="65" spans="1:16" x14ac:dyDescent="0.25">
      <c r="A65" s="61">
        <v>27</v>
      </c>
      <c r="B65" s="61" t="s">
        <v>175</v>
      </c>
      <c r="C65" s="46" t="s">
        <v>59</v>
      </c>
      <c r="D65" s="67">
        <v>154</v>
      </c>
      <c r="E65" s="67">
        <v>124</v>
      </c>
      <c r="F65" s="67">
        <v>378</v>
      </c>
      <c r="G65" s="66">
        <v>1004</v>
      </c>
      <c r="H65" s="66">
        <v>2709</v>
      </c>
      <c r="I65" s="66">
        <v>2732</v>
      </c>
      <c r="J65" s="66">
        <v>1498</v>
      </c>
      <c r="K65" s="66">
        <v>536</v>
      </c>
      <c r="L65" s="66">
        <v>3033</v>
      </c>
      <c r="M65" s="66">
        <v>4949</v>
      </c>
      <c r="P65" s="14"/>
    </row>
    <row r="66" spans="1:16" x14ac:dyDescent="0.25">
      <c r="A66" s="61">
        <v>28</v>
      </c>
      <c r="B66" s="61"/>
      <c r="C66" s="64" t="s">
        <v>64</v>
      </c>
      <c r="D66" s="65">
        <f t="shared" ref="D66:M66" si="13">SUM(D67:D70)</f>
        <v>3830</v>
      </c>
      <c r="E66" s="65">
        <f t="shared" si="13"/>
        <v>5291</v>
      </c>
      <c r="F66" s="65">
        <f t="shared" si="13"/>
        <v>2777</v>
      </c>
      <c r="G66" s="65">
        <f t="shared" si="13"/>
        <v>5713</v>
      </c>
      <c r="H66" s="65">
        <f t="shared" si="13"/>
        <v>10310</v>
      </c>
      <c r="I66" s="65">
        <f t="shared" si="13"/>
        <v>14980</v>
      </c>
      <c r="J66" s="65">
        <f t="shared" si="13"/>
        <v>16766</v>
      </c>
      <c r="K66" s="65">
        <f t="shared" si="13"/>
        <v>14673</v>
      </c>
      <c r="L66" s="65">
        <f t="shared" si="13"/>
        <v>11510</v>
      </c>
      <c r="M66" s="65">
        <f t="shared" si="13"/>
        <v>7881</v>
      </c>
      <c r="N66" s="10"/>
    </row>
    <row r="67" spans="1:16" x14ac:dyDescent="0.25">
      <c r="A67" s="61">
        <v>28</v>
      </c>
      <c r="B67" s="61" t="s">
        <v>175</v>
      </c>
      <c r="C67" s="46" t="s">
        <v>60</v>
      </c>
      <c r="D67" s="67">
        <v>27</v>
      </c>
      <c r="E67" s="66">
        <v>0</v>
      </c>
      <c r="F67" s="67">
        <v>591</v>
      </c>
      <c r="G67" s="66">
        <v>1241</v>
      </c>
      <c r="H67" s="66">
        <v>2445</v>
      </c>
      <c r="I67" s="66">
        <v>3891</v>
      </c>
      <c r="J67" s="66">
        <v>5186</v>
      </c>
      <c r="K67" s="66">
        <v>5015</v>
      </c>
      <c r="L67" s="66">
        <v>4674</v>
      </c>
      <c r="M67" s="66">
        <v>4165</v>
      </c>
    </row>
    <row r="68" spans="1:16" x14ac:dyDescent="0.25">
      <c r="A68" s="61">
        <v>28</v>
      </c>
      <c r="B68" s="61" t="s">
        <v>176</v>
      </c>
      <c r="C68" s="46" t="s">
        <v>61</v>
      </c>
      <c r="D68" s="67">
        <v>0</v>
      </c>
      <c r="E68" s="67">
        <v>0</v>
      </c>
      <c r="F68" s="67">
        <v>16</v>
      </c>
      <c r="G68" s="67">
        <v>82</v>
      </c>
      <c r="H68" s="67">
        <v>266</v>
      </c>
      <c r="I68" s="67">
        <v>985</v>
      </c>
      <c r="J68" s="66">
        <v>1641</v>
      </c>
      <c r="K68" s="66">
        <v>1240</v>
      </c>
      <c r="L68" s="67">
        <v>979</v>
      </c>
      <c r="M68" s="67">
        <v>536</v>
      </c>
    </row>
    <row r="69" spans="1:16" x14ac:dyDescent="0.25">
      <c r="A69" s="61">
        <v>28</v>
      </c>
      <c r="B69" s="61" t="s">
        <v>177</v>
      </c>
      <c r="C69" s="46" t="s">
        <v>62</v>
      </c>
      <c r="D69" s="67">
        <v>0</v>
      </c>
      <c r="E69" s="67">
        <v>0</v>
      </c>
      <c r="F69" s="67">
        <v>0</v>
      </c>
      <c r="G69" s="67">
        <v>0</v>
      </c>
      <c r="H69" s="67">
        <v>0</v>
      </c>
      <c r="I69" s="67">
        <v>491</v>
      </c>
      <c r="J69" s="67">
        <v>502</v>
      </c>
      <c r="K69" s="66">
        <v>424</v>
      </c>
      <c r="L69" s="67">
        <v>310</v>
      </c>
      <c r="M69" s="67">
        <v>381</v>
      </c>
    </row>
    <row r="70" spans="1:16" x14ac:dyDescent="0.25">
      <c r="A70" s="61">
        <v>28</v>
      </c>
      <c r="B70" s="61" t="s">
        <v>102</v>
      </c>
      <c r="C70" s="46" t="s">
        <v>69</v>
      </c>
      <c r="D70" s="66">
        <v>3803</v>
      </c>
      <c r="E70" s="66">
        <v>5291</v>
      </c>
      <c r="F70" s="66">
        <v>2170</v>
      </c>
      <c r="G70" s="66">
        <v>4390</v>
      </c>
      <c r="H70" s="66">
        <v>7599</v>
      </c>
      <c r="I70" s="66">
        <v>9613</v>
      </c>
      <c r="J70" s="66">
        <v>9437</v>
      </c>
      <c r="K70" s="66">
        <v>7994</v>
      </c>
      <c r="L70" s="66">
        <v>5547</v>
      </c>
      <c r="M70" s="66">
        <v>2799</v>
      </c>
    </row>
    <row r="71" spans="1:16" x14ac:dyDescent="0.25">
      <c r="A71" s="61">
        <v>29</v>
      </c>
      <c r="B71" s="61"/>
      <c r="C71" s="64" t="s">
        <v>68</v>
      </c>
      <c r="D71" s="68">
        <f t="shared" ref="D71:M71" si="14">SUM(D72:D75)</f>
        <v>103</v>
      </c>
      <c r="E71" s="68">
        <f t="shared" si="14"/>
        <v>0</v>
      </c>
      <c r="F71" s="68">
        <f t="shared" si="14"/>
        <v>485</v>
      </c>
      <c r="G71" s="68">
        <f t="shared" si="14"/>
        <v>943</v>
      </c>
      <c r="H71" s="65">
        <f t="shared" si="14"/>
        <v>2485</v>
      </c>
      <c r="I71" s="65">
        <f t="shared" si="14"/>
        <v>5721</v>
      </c>
      <c r="J71" s="65">
        <f t="shared" si="14"/>
        <v>4519</v>
      </c>
      <c r="K71" s="65">
        <f t="shared" si="14"/>
        <v>3192</v>
      </c>
      <c r="L71" s="65">
        <f t="shared" si="14"/>
        <v>6970</v>
      </c>
      <c r="M71" s="65">
        <f t="shared" si="14"/>
        <v>3268</v>
      </c>
    </row>
    <row r="72" spans="1:16" x14ac:dyDescent="0.25">
      <c r="A72" s="61">
        <v>29</v>
      </c>
      <c r="B72" s="61" t="s">
        <v>175</v>
      </c>
      <c r="C72" s="46" t="s">
        <v>70</v>
      </c>
      <c r="D72" s="69">
        <v>103</v>
      </c>
      <c r="E72" s="69">
        <v>0</v>
      </c>
      <c r="F72" s="69">
        <v>330</v>
      </c>
      <c r="G72" s="69">
        <v>912</v>
      </c>
      <c r="H72" s="70">
        <v>2411</v>
      </c>
      <c r="I72" s="70">
        <v>2576</v>
      </c>
      <c r="J72" s="70">
        <v>2497</v>
      </c>
      <c r="K72" s="70">
        <v>2287</v>
      </c>
      <c r="L72" s="70">
        <v>4892</v>
      </c>
      <c r="M72" s="70">
        <v>1933</v>
      </c>
      <c r="N72" s="14"/>
    </row>
    <row r="73" spans="1:16" x14ac:dyDescent="0.25">
      <c r="A73" s="61">
        <v>29</v>
      </c>
      <c r="B73" s="61" t="s">
        <v>176</v>
      </c>
      <c r="C73" s="46" t="s">
        <v>65</v>
      </c>
      <c r="D73" s="67">
        <v>0</v>
      </c>
      <c r="E73" s="67">
        <v>0</v>
      </c>
      <c r="F73" s="67">
        <v>16</v>
      </c>
      <c r="G73" s="67">
        <v>31</v>
      </c>
      <c r="H73" s="67">
        <v>74</v>
      </c>
      <c r="I73" s="67">
        <v>100</v>
      </c>
      <c r="J73" s="67">
        <v>92</v>
      </c>
      <c r="K73" s="67">
        <v>58</v>
      </c>
      <c r="L73" s="66">
        <v>1231</v>
      </c>
      <c r="M73" s="67">
        <v>189</v>
      </c>
    </row>
    <row r="74" spans="1:16" x14ac:dyDescent="0.25">
      <c r="A74" s="61">
        <v>29</v>
      </c>
      <c r="B74" s="61" t="s">
        <v>177</v>
      </c>
      <c r="C74" s="46" t="s">
        <v>66</v>
      </c>
      <c r="D74" s="67">
        <v>0</v>
      </c>
      <c r="E74" s="67">
        <v>0</v>
      </c>
      <c r="F74" s="67">
        <v>139</v>
      </c>
      <c r="G74" s="67">
        <v>0</v>
      </c>
      <c r="H74" s="67">
        <v>0</v>
      </c>
      <c r="I74" s="66">
        <v>2934</v>
      </c>
      <c r="J74" s="66">
        <v>1888</v>
      </c>
      <c r="K74" s="67">
        <v>829</v>
      </c>
      <c r="L74" s="67">
        <v>456</v>
      </c>
      <c r="M74" s="67">
        <v>773</v>
      </c>
    </row>
    <row r="75" spans="1:16" x14ac:dyDescent="0.25">
      <c r="A75" s="61">
        <v>29</v>
      </c>
      <c r="B75" s="61" t="s">
        <v>102</v>
      </c>
      <c r="C75" s="46" t="s">
        <v>67</v>
      </c>
      <c r="D75" s="67">
        <v>0</v>
      </c>
      <c r="E75" s="67">
        <v>0</v>
      </c>
      <c r="F75" s="67">
        <v>0</v>
      </c>
      <c r="G75" s="67">
        <v>0</v>
      </c>
      <c r="H75" s="67">
        <v>0</v>
      </c>
      <c r="I75" s="67">
        <v>111</v>
      </c>
      <c r="J75" s="67">
        <v>42</v>
      </c>
      <c r="K75" s="67">
        <v>18</v>
      </c>
      <c r="L75" s="67">
        <v>391</v>
      </c>
      <c r="M75" s="67">
        <v>373</v>
      </c>
    </row>
    <row r="76" spans="1:16" x14ac:dyDescent="0.25">
      <c r="A76" s="61">
        <v>30</v>
      </c>
      <c r="B76" s="61"/>
      <c r="C76" s="64" t="s">
        <v>71</v>
      </c>
      <c r="D76" s="68">
        <v>0</v>
      </c>
      <c r="E76" s="68">
        <f>SUM(E77)</f>
        <v>0</v>
      </c>
      <c r="F76" s="68">
        <f>SUM(F77)</f>
        <v>0</v>
      </c>
      <c r="G76" s="68">
        <f>SUM(G77)</f>
        <v>0</v>
      </c>
      <c r="H76" s="68">
        <v>0</v>
      </c>
      <c r="I76" s="68">
        <f>SUM(I77)</f>
        <v>163</v>
      </c>
      <c r="J76" s="68">
        <f>SUM(J77)</f>
        <v>18</v>
      </c>
      <c r="K76" s="68">
        <f>SUM(K77)</f>
        <v>31</v>
      </c>
      <c r="L76" s="68">
        <f>SUM(L77)</f>
        <v>120</v>
      </c>
      <c r="M76" s="68">
        <f>SUM(M77)</f>
        <v>115</v>
      </c>
    </row>
    <row r="77" spans="1:16" x14ac:dyDescent="0.25">
      <c r="A77" s="61">
        <v>30</v>
      </c>
      <c r="B77" s="61" t="s">
        <v>175</v>
      </c>
      <c r="C77" s="46" t="s">
        <v>71</v>
      </c>
      <c r="D77" s="67">
        <v>0</v>
      </c>
      <c r="E77" s="67">
        <v>0</v>
      </c>
      <c r="F77" s="67">
        <v>0</v>
      </c>
      <c r="G77" s="67">
        <v>0</v>
      </c>
      <c r="H77" s="67">
        <v>0</v>
      </c>
      <c r="I77" s="67">
        <v>163</v>
      </c>
      <c r="J77" s="67">
        <v>18</v>
      </c>
      <c r="K77" s="67">
        <v>31</v>
      </c>
      <c r="L77" s="67">
        <v>120</v>
      </c>
      <c r="M77" s="67">
        <v>115</v>
      </c>
    </row>
    <row r="78" spans="1:16" x14ac:dyDescent="0.25">
      <c r="A78" s="61">
        <v>31</v>
      </c>
      <c r="B78" s="61"/>
      <c r="C78" s="64" t="s">
        <v>76</v>
      </c>
      <c r="D78" s="65">
        <v>0</v>
      </c>
      <c r="E78" s="65">
        <f t="shared" ref="E78:M78" si="15">SUM(E79:E83)</f>
        <v>388</v>
      </c>
      <c r="F78" s="65">
        <f t="shared" si="15"/>
        <v>271</v>
      </c>
      <c r="G78" s="65">
        <f t="shared" si="15"/>
        <v>1135</v>
      </c>
      <c r="H78" s="65">
        <f t="shared" si="15"/>
        <v>3311</v>
      </c>
      <c r="I78" s="65">
        <f t="shared" si="15"/>
        <v>4720</v>
      </c>
      <c r="J78" s="65">
        <f t="shared" si="15"/>
        <v>2353</v>
      </c>
      <c r="K78" s="65">
        <f t="shared" si="15"/>
        <v>2638</v>
      </c>
      <c r="L78" s="65">
        <f t="shared" si="15"/>
        <v>3088</v>
      </c>
      <c r="M78" s="65">
        <f t="shared" si="15"/>
        <v>1446</v>
      </c>
    </row>
    <row r="79" spans="1:16" x14ac:dyDescent="0.25">
      <c r="A79" s="61">
        <v>31</v>
      </c>
      <c r="B79" s="61" t="s">
        <v>175</v>
      </c>
      <c r="C79" s="46" t="s">
        <v>72</v>
      </c>
      <c r="D79" s="67">
        <v>0</v>
      </c>
      <c r="E79" s="67">
        <v>0</v>
      </c>
      <c r="F79" s="67">
        <v>78</v>
      </c>
      <c r="G79" s="67">
        <v>319</v>
      </c>
      <c r="H79" s="67">
        <v>904</v>
      </c>
      <c r="I79" s="66">
        <v>1537</v>
      </c>
      <c r="J79" s="69">
        <v>0</v>
      </c>
      <c r="K79" s="67">
        <v>0</v>
      </c>
      <c r="L79" s="66">
        <v>1058</v>
      </c>
      <c r="M79" s="67">
        <v>541</v>
      </c>
    </row>
    <row r="80" spans="1:16" x14ac:dyDescent="0.25">
      <c r="A80" s="61">
        <v>31</v>
      </c>
      <c r="B80" s="61" t="s">
        <v>176</v>
      </c>
      <c r="C80" s="46" t="s">
        <v>73</v>
      </c>
      <c r="D80" s="67">
        <v>0</v>
      </c>
      <c r="E80" s="67">
        <v>0</v>
      </c>
      <c r="F80" s="67">
        <v>146</v>
      </c>
      <c r="G80" s="67">
        <v>387</v>
      </c>
      <c r="H80" s="66">
        <v>637</v>
      </c>
      <c r="I80" s="67">
        <v>745</v>
      </c>
      <c r="J80" s="69">
        <v>104</v>
      </c>
      <c r="K80" s="67">
        <v>145</v>
      </c>
      <c r="L80" s="67">
        <v>357</v>
      </c>
      <c r="M80" s="67">
        <v>276</v>
      </c>
    </row>
    <row r="81" spans="1:13" x14ac:dyDescent="0.25">
      <c r="A81" s="61">
        <v>31</v>
      </c>
      <c r="B81" s="61" t="s">
        <v>177</v>
      </c>
      <c r="C81" s="46" t="s">
        <v>74</v>
      </c>
      <c r="D81" s="67">
        <v>0</v>
      </c>
      <c r="E81" s="67">
        <v>0</v>
      </c>
      <c r="F81" s="67">
        <v>0</v>
      </c>
      <c r="G81" s="67">
        <v>155</v>
      </c>
      <c r="H81" s="67">
        <v>334</v>
      </c>
      <c r="I81" s="67">
        <v>772</v>
      </c>
      <c r="J81" s="69">
        <v>579</v>
      </c>
      <c r="K81" s="67">
        <v>884</v>
      </c>
      <c r="L81" s="67">
        <v>752</v>
      </c>
      <c r="M81" s="67">
        <v>207</v>
      </c>
    </row>
    <row r="82" spans="1:13" x14ac:dyDescent="0.25">
      <c r="A82" s="61">
        <v>31</v>
      </c>
      <c r="B82" s="61" t="s">
        <v>102</v>
      </c>
      <c r="C82" s="46" t="s">
        <v>75</v>
      </c>
      <c r="D82" s="67">
        <v>0</v>
      </c>
      <c r="E82" s="67">
        <v>0</v>
      </c>
      <c r="F82" s="67">
        <v>0</v>
      </c>
      <c r="G82" s="67">
        <v>14</v>
      </c>
      <c r="H82" s="67">
        <v>14</v>
      </c>
      <c r="I82" s="67">
        <v>14</v>
      </c>
      <c r="J82" s="69">
        <v>61</v>
      </c>
      <c r="K82" s="67">
        <v>13</v>
      </c>
      <c r="L82" s="67">
        <v>380</v>
      </c>
      <c r="M82" s="67">
        <v>160</v>
      </c>
    </row>
    <row r="83" spans="1:13" x14ac:dyDescent="0.25">
      <c r="A83" s="61">
        <v>31</v>
      </c>
      <c r="B83" s="61" t="s">
        <v>178</v>
      </c>
      <c r="C83" s="46" t="s">
        <v>100</v>
      </c>
      <c r="D83" s="67">
        <v>0</v>
      </c>
      <c r="E83" s="67">
        <v>388</v>
      </c>
      <c r="F83" s="67">
        <v>47</v>
      </c>
      <c r="G83" s="67">
        <v>260</v>
      </c>
      <c r="H83" s="66">
        <v>1422</v>
      </c>
      <c r="I83" s="66">
        <v>1652</v>
      </c>
      <c r="J83" s="70">
        <v>1609</v>
      </c>
      <c r="K83" s="66">
        <v>1596</v>
      </c>
      <c r="L83" s="67">
        <v>541</v>
      </c>
      <c r="M83" s="67">
        <v>262</v>
      </c>
    </row>
    <row r="84" spans="1:13" x14ac:dyDescent="0.25">
      <c r="A84" s="61">
        <v>32</v>
      </c>
      <c r="B84" s="61"/>
      <c r="C84" s="64" t="s">
        <v>77</v>
      </c>
      <c r="D84" s="68">
        <v>0</v>
      </c>
      <c r="E84" s="68">
        <f t="shared" ref="E84:M84" si="16">SUM(E85)</f>
        <v>0</v>
      </c>
      <c r="F84" s="68">
        <f t="shared" si="16"/>
        <v>115</v>
      </c>
      <c r="G84" s="68">
        <f t="shared" si="16"/>
        <v>628</v>
      </c>
      <c r="H84" s="65">
        <f t="shared" si="16"/>
        <v>1169</v>
      </c>
      <c r="I84" s="65">
        <f t="shared" si="16"/>
        <v>1057</v>
      </c>
      <c r="J84" s="68">
        <f t="shared" si="16"/>
        <v>616</v>
      </c>
      <c r="K84" s="68">
        <f t="shared" si="16"/>
        <v>372</v>
      </c>
      <c r="L84" s="68">
        <f t="shared" si="16"/>
        <v>518</v>
      </c>
      <c r="M84" s="68">
        <f t="shared" si="16"/>
        <v>224</v>
      </c>
    </row>
    <row r="85" spans="1:13" x14ac:dyDescent="0.25">
      <c r="A85" s="61">
        <v>32</v>
      </c>
      <c r="B85" s="61" t="s">
        <v>175</v>
      </c>
      <c r="C85" s="46" t="s">
        <v>77</v>
      </c>
      <c r="D85" s="71">
        <v>0</v>
      </c>
      <c r="E85" s="71">
        <v>0</v>
      </c>
      <c r="F85" s="71">
        <v>115</v>
      </c>
      <c r="G85" s="71">
        <v>628</v>
      </c>
      <c r="H85" s="72">
        <v>1169</v>
      </c>
      <c r="I85" s="72">
        <v>1057</v>
      </c>
      <c r="J85" s="71">
        <v>616</v>
      </c>
      <c r="K85" s="71">
        <v>372</v>
      </c>
      <c r="L85" s="71">
        <v>518</v>
      </c>
      <c r="M85" s="71">
        <v>224</v>
      </c>
    </row>
    <row r="86" spans="1:13" x14ac:dyDescent="0.25">
      <c r="A86" s="61">
        <v>33</v>
      </c>
      <c r="B86" s="61"/>
      <c r="C86" s="64" t="s">
        <v>81</v>
      </c>
      <c r="D86" s="65">
        <f t="shared" ref="D86:M86" si="17">SUM(D87:D89)</f>
        <v>127</v>
      </c>
      <c r="E86" s="65">
        <f t="shared" si="17"/>
        <v>478</v>
      </c>
      <c r="F86" s="65">
        <f t="shared" si="17"/>
        <v>109</v>
      </c>
      <c r="G86" s="65">
        <f t="shared" si="17"/>
        <v>280</v>
      </c>
      <c r="H86" s="65">
        <f t="shared" si="17"/>
        <v>393</v>
      </c>
      <c r="I86" s="65">
        <f t="shared" si="17"/>
        <v>603</v>
      </c>
      <c r="J86" s="65">
        <f t="shared" si="17"/>
        <v>601</v>
      </c>
      <c r="K86" s="65">
        <f t="shared" si="17"/>
        <v>579</v>
      </c>
      <c r="L86" s="65">
        <f t="shared" si="17"/>
        <v>1196</v>
      </c>
      <c r="M86" s="65">
        <f t="shared" si="17"/>
        <v>797</v>
      </c>
    </row>
    <row r="87" spans="1:13" x14ac:dyDescent="0.25">
      <c r="A87" s="61">
        <v>33</v>
      </c>
      <c r="B87" s="61" t="s">
        <v>175</v>
      </c>
      <c r="C87" s="46" t="s">
        <v>78</v>
      </c>
      <c r="D87" s="67">
        <v>0</v>
      </c>
      <c r="E87" s="67">
        <v>18</v>
      </c>
      <c r="F87" s="67">
        <v>0</v>
      </c>
      <c r="G87" s="67">
        <v>0</v>
      </c>
      <c r="H87" s="67">
        <v>0</v>
      </c>
      <c r="I87" s="67">
        <v>57</v>
      </c>
      <c r="J87" s="67">
        <v>378</v>
      </c>
      <c r="K87" s="67">
        <v>423</v>
      </c>
      <c r="L87" s="67">
        <v>788</v>
      </c>
      <c r="M87" s="67">
        <v>475</v>
      </c>
    </row>
    <row r="88" spans="1:13" x14ac:dyDescent="0.25">
      <c r="A88" s="61">
        <v>33</v>
      </c>
      <c r="B88" s="61" t="s">
        <v>176</v>
      </c>
      <c r="C88" s="46" t="s">
        <v>80</v>
      </c>
      <c r="D88" s="67">
        <v>0</v>
      </c>
      <c r="E88" s="67">
        <v>19</v>
      </c>
      <c r="F88" s="67">
        <v>38</v>
      </c>
      <c r="G88" s="67">
        <v>69</v>
      </c>
      <c r="H88" s="67">
        <v>100</v>
      </c>
      <c r="I88" s="67">
        <v>352</v>
      </c>
      <c r="J88" s="67">
        <v>111</v>
      </c>
      <c r="K88" s="67">
        <v>77</v>
      </c>
      <c r="L88" s="67">
        <v>289</v>
      </c>
      <c r="M88" s="67">
        <v>195</v>
      </c>
    </row>
    <row r="89" spans="1:13" x14ac:dyDescent="0.25">
      <c r="A89" s="61">
        <v>33</v>
      </c>
      <c r="B89" s="61" t="s">
        <v>177</v>
      </c>
      <c r="C89" s="46" t="s">
        <v>79</v>
      </c>
      <c r="D89" s="67">
        <v>127</v>
      </c>
      <c r="E89" s="67">
        <v>441</v>
      </c>
      <c r="F89" s="67">
        <v>71</v>
      </c>
      <c r="G89" s="67">
        <v>211</v>
      </c>
      <c r="H89" s="67">
        <v>293</v>
      </c>
      <c r="I89" s="67">
        <v>194</v>
      </c>
      <c r="J89" s="67">
        <v>112</v>
      </c>
      <c r="K89" s="67">
        <v>79</v>
      </c>
      <c r="L89" s="67">
        <v>119</v>
      </c>
      <c r="M89" s="67">
        <v>127</v>
      </c>
    </row>
    <row r="90" spans="1:13" x14ac:dyDescent="0.25">
      <c r="A90" s="61">
        <v>34</v>
      </c>
      <c r="B90" s="61"/>
      <c r="C90" s="64" t="s">
        <v>83</v>
      </c>
      <c r="D90" s="65">
        <f t="shared" ref="D90:M90" si="18">SUM(D91:D92)</f>
        <v>0</v>
      </c>
      <c r="E90" s="65">
        <f t="shared" si="18"/>
        <v>0</v>
      </c>
      <c r="F90" s="65">
        <f t="shared" si="18"/>
        <v>3101</v>
      </c>
      <c r="G90" s="65">
        <f t="shared" si="18"/>
        <v>124</v>
      </c>
      <c r="H90" s="65">
        <f t="shared" si="18"/>
        <v>354</v>
      </c>
      <c r="I90" s="65">
        <f t="shared" si="18"/>
        <v>3579</v>
      </c>
      <c r="J90" s="65">
        <f t="shared" si="18"/>
        <v>3218</v>
      </c>
      <c r="K90" s="65">
        <f t="shared" si="18"/>
        <v>3198</v>
      </c>
      <c r="L90" s="65">
        <f t="shared" si="18"/>
        <v>2533</v>
      </c>
      <c r="M90" s="65">
        <f t="shared" si="18"/>
        <v>2308</v>
      </c>
    </row>
    <row r="91" spans="1:13" x14ac:dyDescent="0.25">
      <c r="A91" s="61">
        <v>34</v>
      </c>
      <c r="B91" s="61" t="s">
        <v>175</v>
      </c>
      <c r="C91" s="46" t="s">
        <v>84</v>
      </c>
      <c r="D91" s="67">
        <v>0</v>
      </c>
      <c r="E91" s="67">
        <v>0</v>
      </c>
      <c r="F91" s="67">
        <v>0</v>
      </c>
      <c r="G91" s="67">
        <v>0</v>
      </c>
      <c r="H91" s="67">
        <v>0</v>
      </c>
      <c r="I91" s="67">
        <v>17</v>
      </c>
      <c r="J91" s="67">
        <v>31</v>
      </c>
      <c r="K91" s="67">
        <v>11</v>
      </c>
      <c r="L91" s="67">
        <v>18</v>
      </c>
      <c r="M91" s="67">
        <v>24</v>
      </c>
    </row>
    <row r="92" spans="1:13" x14ac:dyDescent="0.25">
      <c r="A92" s="61">
        <v>34</v>
      </c>
      <c r="B92" s="61" t="s">
        <v>176</v>
      </c>
      <c r="C92" s="46" t="s">
        <v>82</v>
      </c>
      <c r="D92" s="67">
        <v>0</v>
      </c>
      <c r="E92" s="67">
        <v>0</v>
      </c>
      <c r="F92" s="66">
        <v>3101</v>
      </c>
      <c r="G92" s="67">
        <v>124</v>
      </c>
      <c r="H92" s="67">
        <v>354</v>
      </c>
      <c r="I92" s="66">
        <v>3562</v>
      </c>
      <c r="J92" s="66">
        <v>3187</v>
      </c>
      <c r="K92" s="66">
        <v>3187</v>
      </c>
      <c r="L92" s="66">
        <v>2515</v>
      </c>
      <c r="M92" s="66">
        <v>2284</v>
      </c>
    </row>
    <row r="93" spans="1:13" x14ac:dyDescent="0.25">
      <c r="A93" s="61">
        <v>35</v>
      </c>
      <c r="B93" s="61"/>
      <c r="C93" s="64" t="s">
        <v>90</v>
      </c>
      <c r="D93" s="65">
        <f t="shared" ref="D93:M93" si="19">SUM(D94:D99)</f>
        <v>363</v>
      </c>
      <c r="E93" s="65">
        <f t="shared" si="19"/>
        <v>1317</v>
      </c>
      <c r="F93" s="65">
        <f t="shared" si="19"/>
        <v>1216</v>
      </c>
      <c r="G93" s="65">
        <f t="shared" si="19"/>
        <v>3822</v>
      </c>
      <c r="H93" s="65">
        <f t="shared" si="19"/>
        <v>5880</v>
      </c>
      <c r="I93" s="65">
        <f t="shared" si="19"/>
        <v>4365</v>
      </c>
      <c r="J93" s="65">
        <f t="shared" si="19"/>
        <v>954</v>
      </c>
      <c r="K93" s="65">
        <f t="shared" si="19"/>
        <v>794</v>
      </c>
      <c r="L93" s="65">
        <f t="shared" si="19"/>
        <v>708</v>
      </c>
      <c r="M93" s="65">
        <f t="shared" si="19"/>
        <v>498</v>
      </c>
    </row>
    <row r="94" spans="1:13" x14ac:dyDescent="0.25">
      <c r="A94" s="61">
        <v>35</v>
      </c>
      <c r="B94" s="61" t="s">
        <v>175</v>
      </c>
      <c r="C94" s="46" t="s">
        <v>85</v>
      </c>
      <c r="D94" s="67">
        <v>22</v>
      </c>
      <c r="E94" s="67">
        <v>47</v>
      </c>
      <c r="F94" s="67">
        <v>82</v>
      </c>
      <c r="G94" s="67">
        <v>198</v>
      </c>
      <c r="H94" s="67">
        <v>270</v>
      </c>
      <c r="I94" s="67">
        <v>411</v>
      </c>
      <c r="J94" s="67">
        <v>327</v>
      </c>
      <c r="K94" s="67">
        <v>326</v>
      </c>
      <c r="L94" s="67">
        <v>301</v>
      </c>
      <c r="M94" s="67">
        <v>250</v>
      </c>
    </row>
    <row r="95" spans="1:13" x14ac:dyDescent="0.25">
      <c r="A95" s="61">
        <v>35</v>
      </c>
      <c r="B95" s="61" t="s">
        <v>176</v>
      </c>
      <c r="C95" s="46" t="s">
        <v>86</v>
      </c>
      <c r="D95" s="67">
        <v>0</v>
      </c>
      <c r="E95" s="67">
        <v>0</v>
      </c>
      <c r="F95" s="67">
        <v>83</v>
      </c>
      <c r="G95" s="67">
        <v>83</v>
      </c>
      <c r="H95" s="67">
        <v>130</v>
      </c>
      <c r="I95" s="67">
        <v>163</v>
      </c>
      <c r="J95" s="67">
        <v>73</v>
      </c>
      <c r="K95" s="67">
        <v>45</v>
      </c>
      <c r="L95" s="67">
        <v>19</v>
      </c>
      <c r="M95" s="67">
        <v>24</v>
      </c>
    </row>
    <row r="96" spans="1:13" x14ac:dyDescent="0.25">
      <c r="A96" s="61">
        <v>35</v>
      </c>
      <c r="B96" s="61" t="s">
        <v>177</v>
      </c>
      <c r="C96" s="46" t="s">
        <v>87</v>
      </c>
      <c r="D96" s="67">
        <v>0</v>
      </c>
      <c r="E96" s="67">
        <v>0</v>
      </c>
      <c r="F96" s="67">
        <v>0</v>
      </c>
      <c r="G96" s="67">
        <v>0</v>
      </c>
      <c r="H96" s="73">
        <v>0</v>
      </c>
      <c r="I96" s="67">
        <v>74</v>
      </c>
      <c r="J96" s="67">
        <v>32</v>
      </c>
      <c r="K96" s="67">
        <v>46</v>
      </c>
      <c r="L96" s="67">
        <v>44</v>
      </c>
      <c r="M96" s="67">
        <v>50</v>
      </c>
    </row>
    <row r="97" spans="1:15" x14ac:dyDescent="0.25">
      <c r="A97" s="61">
        <v>35</v>
      </c>
      <c r="B97" s="61" t="s">
        <v>102</v>
      </c>
      <c r="C97" s="46" t="s">
        <v>88</v>
      </c>
      <c r="D97" s="67">
        <v>0</v>
      </c>
      <c r="E97" s="67">
        <v>0</v>
      </c>
      <c r="F97" s="67">
        <v>0</v>
      </c>
      <c r="G97" s="67">
        <v>617</v>
      </c>
      <c r="H97" s="66">
        <v>1651</v>
      </c>
      <c r="I97" s="66">
        <v>2461</v>
      </c>
      <c r="J97" s="67">
        <v>368</v>
      </c>
      <c r="K97" s="67">
        <v>333</v>
      </c>
      <c r="L97" s="67">
        <v>64</v>
      </c>
      <c r="M97" s="67">
        <v>32</v>
      </c>
    </row>
    <row r="98" spans="1:15" x14ac:dyDescent="0.25">
      <c r="A98" s="61">
        <v>35</v>
      </c>
      <c r="B98" s="61" t="s">
        <v>178</v>
      </c>
      <c r="C98" s="46" t="s">
        <v>91</v>
      </c>
      <c r="D98" s="67">
        <v>341</v>
      </c>
      <c r="E98" s="66">
        <v>1270</v>
      </c>
      <c r="F98" s="66">
        <v>1051</v>
      </c>
      <c r="G98" s="66">
        <v>2924</v>
      </c>
      <c r="H98" s="66">
        <v>3829</v>
      </c>
      <c r="I98" s="66">
        <v>1214</v>
      </c>
      <c r="J98" s="67">
        <v>0</v>
      </c>
      <c r="K98" s="67">
        <v>0</v>
      </c>
      <c r="L98" s="67">
        <v>0</v>
      </c>
      <c r="M98" s="67">
        <v>0</v>
      </c>
    </row>
    <row r="99" spans="1:15" x14ac:dyDescent="0.25">
      <c r="A99" s="61">
        <v>35</v>
      </c>
      <c r="B99" s="61" t="s">
        <v>179</v>
      </c>
      <c r="C99" s="46" t="s">
        <v>89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42</v>
      </c>
      <c r="J99" s="74">
        <v>154</v>
      </c>
      <c r="K99" s="74">
        <v>44</v>
      </c>
      <c r="L99" s="74">
        <v>280</v>
      </c>
      <c r="M99" s="74">
        <v>142</v>
      </c>
    </row>
    <row r="100" spans="1:15" x14ac:dyDescent="0.25">
      <c r="A100" s="61">
        <v>36</v>
      </c>
      <c r="B100" s="61"/>
      <c r="C100" s="64" t="s">
        <v>97</v>
      </c>
      <c r="D100" s="65">
        <f t="shared" ref="D100:M100" si="20">SUM(D101:D105)</f>
        <v>1375</v>
      </c>
      <c r="E100" s="65">
        <f t="shared" si="20"/>
        <v>2748</v>
      </c>
      <c r="F100" s="65">
        <f t="shared" si="20"/>
        <v>2106</v>
      </c>
      <c r="G100" s="65">
        <f t="shared" si="20"/>
        <v>6026</v>
      </c>
      <c r="H100" s="65">
        <f t="shared" si="20"/>
        <v>13096</v>
      </c>
      <c r="I100" s="65">
        <f t="shared" si="20"/>
        <v>11523</v>
      </c>
      <c r="J100" s="65">
        <f t="shared" si="20"/>
        <v>11857</v>
      </c>
      <c r="K100" s="65">
        <f t="shared" si="20"/>
        <v>8727</v>
      </c>
      <c r="L100" s="65">
        <f t="shared" si="20"/>
        <v>6360</v>
      </c>
      <c r="M100" s="65">
        <f t="shared" si="20"/>
        <v>5915</v>
      </c>
    </row>
    <row r="101" spans="1:15" x14ac:dyDescent="0.25">
      <c r="A101" s="61">
        <v>36</v>
      </c>
      <c r="B101" s="61" t="s">
        <v>175</v>
      </c>
      <c r="C101" s="46" t="s">
        <v>92</v>
      </c>
      <c r="D101" s="67">
        <v>630</v>
      </c>
      <c r="E101" s="66">
        <v>1058</v>
      </c>
      <c r="F101" s="67">
        <v>924</v>
      </c>
      <c r="G101" s="66">
        <v>2265</v>
      </c>
      <c r="H101" s="66">
        <v>5106</v>
      </c>
      <c r="I101" s="66">
        <v>6992</v>
      </c>
      <c r="J101" s="66">
        <v>7732</v>
      </c>
      <c r="K101" s="66">
        <v>6318</v>
      </c>
      <c r="L101" s="66">
        <v>4267</v>
      </c>
      <c r="M101" s="66">
        <v>3545</v>
      </c>
    </row>
    <row r="102" spans="1:15" x14ac:dyDescent="0.25">
      <c r="A102" s="61">
        <v>36</v>
      </c>
      <c r="B102" s="61" t="s">
        <v>176</v>
      </c>
      <c r="C102" s="46" t="s">
        <v>93</v>
      </c>
      <c r="D102" s="67">
        <v>0</v>
      </c>
      <c r="E102" s="67">
        <v>15</v>
      </c>
      <c r="F102" s="67">
        <v>139</v>
      </c>
      <c r="G102" s="67">
        <v>329</v>
      </c>
      <c r="H102" s="67">
        <v>841</v>
      </c>
      <c r="I102" s="67">
        <v>973</v>
      </c>
      <c r="J102" s="67">
        <v>966</v>
      </c>
      <c r="K102" s="67">
        <v>658</v>
      </c>
      <c r="L102" s="67">
        <v>526</v>
      </c>
      <c r="M102" s="67">
        <v>460</v>
      </c>
    </row>
    <row r="103" spans="1:15" x14ac:dyDescent="0.25">
      <c r="A103" s="61">
        <v>36</v>
      </c>
      <c r="B103" s="61" t="s">
        <v>177</v>
      </c>
      <c r="C103" s="46" t="s">
        <v>94</v>
      </c>
      <c r="D103" s="67">
        <v>136</v>
      </c>
      <c r="E103" s="67">
        <v>291</v>
      </c>
      <c r="F103" s="67">
        <v>108</v>
      </c>
      <c r="G103" s="67">
        <v>0</v>
      </c>
      <c r="H103" s="67">
        <v>395</v>
      </c>
      <c r="I103" s="67">
        <v>281</v>
      </c>
      <c r="J103" s="67">
        <v>166</v>
      </c>
      <c r="K103" s="67">
        <v>83</v>
      </c>
      <c r="L103" s="67">
        <v>79</v>
      </c>
      <c r="M103" s="67">
        <v>74</v>
      </c>
    </row>
    <row r="104" spans="1:15" x14ac:dyDescent="0.25">
      <c r="A104" s="61">
        <v>36</v>
      </c>
      <c r="B104" s="61" t="s">
        <v>102</v>
      </c>
      <c r="C104" s="46" t="s">
        <v>95</v>
      </c>
      <c r="D104" s="67">
        <v>113</v>
      </c>
      <c r="E104" s="67">
        <v>322</v>
      </c>
      <c r="F104" s="67">
        <v>120</v>
      </c>
      <c r="G104" s="67">
        <v>284</v>
      </c>
      <c r="H104" s="66">
        <v>440</v>
      </c>
      <c r="I104" s="67">
        <v>312</v>
      </c>
      <c r="J104" s="67">
        <v>0</v>
      </c>
      <c r="K104" s="67">
        <v>0</v>
      </c>
      <c r="L104" s="67">
        <v>0</v>
      </c>
      <c r="M104" s="67">
        <v>0</v>
      </c>
    </row>
    <row r="105" spans="1:15" x14ac:dyDescent="0.25">
      <c r="A105" s="61">
        <v>36</v>
      </c>
      <c r="B105" s="61" t="s">
        <v>178</v>
      </c>
      <c r="C105" s="46" t="s">
        <v>96</v>
      </c>
      <c r="D105" s="67">
        <v>496</v>
      </c>
      <c r="E105" s="66">
        <v>1062</v>
      </c>
      <c r="F105" s="67">
        <v>815</v>
      </c>
      <c r="G105" s="66">
        <v>3148</v>
      </c>
      <c r="H105" s="66">
        <v>6314</v>
      </c>
      <c r="I105" s="66">
        <v>2965</v>
      </c>
      <c r="J105" s="66">
        <v>2993</v>
      </c>
      <c r="K105" s="66">
        <v>1668</v>
      </c>
      <c r="L105" s="66">
        <v>1488</v>
      </c>
      <c r="M105" s="66">
        <v>1836</v>
      </c>
    </row>
    <row r="108" spans="1:15" x14ac:dyDescent="0.25">
      <c r="A108" s="147"/>
      <c r="B108" s="147"/>
      <c r="C108" s="147"/>
      <c r="D108" s="59">
        <v>1895</v>
      </c>
      <c r="E108" s="59">
        <v>1914</v>
      </c>
      <c r="F108" s="59">
        <v>1935</v>
      </c>
      <c r="G108" s="59">
        <v>1946</v>
      </c>
      <c r="H108" s="59">
        <v>1953</v>
      </c>
      <c r="I108" s="59">
        <v>1963</v>
      </c>
      <c r="J108" s="59">
        <v>1973</v>
      </c>
      <c r="K108" s="59">
        <v>1984</v>
      </c>
      <c r="L108" s="59">
        <v>1993</v>
      </c>
      <c r="M108" s="59">
        <v>2003</v>
      </c>
    </row>
    <row r="109" spans="1:15" x14ac:dyDescent="0.25">
      <c r="A109" s="61"/>
      <c r="B109" s="61"/>
      <c r="C109" s="62" t="s">
        <v>98</v>
      </c>
      <c r="D109" s="63">
        <f t="shared" ref="D109:M109" si="21">SUM(D110:D131)</f>
        <v>23778</v>
      </c>
      <c r="E109" s="63">
        <f t="shared" si="21"/>
        <v>42055</v>
      </c>
      <c r="F109" s="63">
        <f t="shared" si="21"/>
        <v>36993</v>
      </c>
      <c r="G109" s="63">
        <f t="shared" si="21"/>
        <v>72180</v>
      </c>
      <c r="H109" s="63">
        <f t="shared" si="21"/>
        <v>121237</v>
      </c>
      <c r="I109" s="63">
        <f t="shared" si="21"/>
        <v>124379</v>
      </c>
      <c r="J109" s="63">
        <f t="shared" si="21"/>
        <v>125849</v>
      </c>
      <c r="K109" s="63">
        <f t="shared" si="21"/>
        <v>107992</v>
      </c>
      <c r="L109" s="63">
        <f t="shared" si="21"/>
        <v>90088</v>
      </c>
      <c r="M109" s="63">
        <f t="shared" si="21"/>
        <v>76751</v>
      </c>
    </row>
    <row r="110" spans="1:15" x14ac:dyDescent="0.25">
      <c r="A110" s="61">
        <v>15</v>
      </c>
      <c r="B110" s="61"/>
      <c r="C110" s="64" t="s">
        <v>23</v>
      </c>
      <c r="D110" s="75">
        <v>6150</v>
      </c>
      <c r="E110" s="75">
        <v>19015</v>
      </c>
      <c r="F110" s="75">
        <v>11709</v>
      </c>
      <c r="G110" s="75">
        <v>18782</v>
      </c>
      <c r="H110" s="75">
        <v>23425</v>
      </c>
      <c r="I110" s="75">
        <v>25732</v>
      </c>
      <c r="J110" s="75">
        <v>27387</v>
      </c>
      <c r="K110" s="75">
        <v>28371</v>
      </c>
      <c r="L110" s="75">
        <v>21455</v>
      </c>
      <c r="M110" s="75">
        <v>20749</v>
      </c>
      <c r="O110" s="16"/>
    </row>
    <row r="111" spans="1:15" x14ac:dyDescent="0.25">
      <c r="A111" s="61">
        <v>16</v>
      </c>
      <c r="B111" s="61"/>
      <c r="C111" s="64" t="s">
        <v>17</v>
      </c>
      <c r="D111" s="75">
        <v>584</v>
      </c>
      <c r="E111" s="75">
        <v>234</v>
      </c>
      <c r="F111" s="75">
        <v>152</v>
      </c>
      <c r="G111" s="75">
        <v>112</v>
      </c>
      <c r="H111" s="75">
        <v>112</v>
      </c>
      <c r="I111" s="75">
        <v>117</v>
      </c>
      <c r="J111" s="75">
        <v>85</v>
      </c>
      <c r="K111" s="75">
        <v>127</v>
      </c>
      <c r="L111" s="75">
        <v>25</v>
      </c>
      <c r="M111" s="75">
        <v>32</v>
      </c>
      <c r="O111" s="16"/>
    </row>
    <row r="112" spans="1:15" x14ac:dyDescent="0.25">
      <c r="A112" s="61">
        <v>17</v>
      </c>
      <c r="B112" s="61"/>
      <c r="C112" s="64" t="s">
        <v>21</v>
      </c>
      <c r="D112" s="75">
        <v>128</v>
      </c>
      <c r="E112" s="75">
        <v>2551</v>
      </c>
      <c r="F112" s="75">
        <v>1089</v>
      </c>
      <c r="G112" s="75">
        <v>2870</v>
      </c>
      <c r="H112" s="75">
        <v>7362</v>
      </c>
      <c r="I112" s="75">
        <v>6904</v>
      </c>
      <c r="J112" s="75">
        <v>6062</v>
      </c>
      <c r="K112" s="75">
        <v>3720</v>
      </c>
      <c r="L112" s="75">
        <v>2552</v>
      </c>
      <c r="M112" s="75">
        <v>2301</v>
      </c>
      <c r="O112" s="16"/>
    </row>
    <row r="113" spans="1:15" x14ac:dyDescent="0.25">
      <c r="A113" s="61">
        <v>18</v>
      </c>
      <c r="B113" s="61"/>
      <c r="C113" s="64" t="s">
        <v>22</v>
      </c>
      <c r="D113" s="75">
        <v>2657</v>
      </c>
      <c r="E113" s="75">
        <v>379</v>
      </c>
      <c r="F113" s="75">
        <v>3383</v>
      </c>
      <c r="G113" s="75">
        <v>9375</v>
      </c>
      <c r="H113" s="75">
        <v>14062</v>
      </c>
      <c r="I113" s="75">
        <v>7425</v>
      </c>
      <c r="J113" s="75">
        <v>8553</v>
      </c>
      <c r="K113" s="75">
        <v>5545</v>
      </c>
      <c r="L113" s="75">
        <v>5528</v>
      </c>
      <c r="M113" s="75">
        <v>4285</v>
      </c>
      <c r="O113" s="16"/>
    </row>
    <row r="114" spans="1:15" x14ac:dyDescent="0.25">
      <c r="A114" s="61">
        <v>19</v>
      </c>
      <c r="B114" s="61"/>
      <c r="C114" s="64" t="s">
        <v>1170</v>
      </c>
      <c r="D114" s="75">
        <v>3724</v>
      </c>
      <c r="E114" s="75">
        <v>1663</v>
      </c>
      <c r="F114" s="75">
        <v>1353</v>
      </c>
      <c r="G114" s="75">
        <v>3103</v>
      </c>
      <c r="H114" s="75">
        <v>5160</v>
      </c>
      <c r="I114" s="75">
        <v>3714</v>
      </c>
      <c r="J114" s="75">
        <v>3695</v>
      </c>
      <c r="K114" s="75">
        <v>3093</v>
      </c>
      <c r="L114" s="75">
        <v>2223</v>
      </c>
      <c r="M114" s="75">
        <v>1770</v>
      </c>
      <c r="O114" s="16"/>
    </row>
    <row r="115" spans="1:15" x14ac:dyDescent="0.25">
      <c r="A115" s="61">
        <v>20</v>
      </c>
      <c r="B115" s="61"/>
      <c r="C115" s="64" t="s">
        <v>29</v>
      </c>
      <c r="D115" s="75">
        <v>2621</v>
      </c>
      <c r="E115" s="75">
        <v>3813</v>
      </c>
      <c r="F115" s="75">
        <v>3074</v>
      </c>
      <c r="G115" s="75">
        <v>6260</v>
      </c>
      <c r="H115" s="75">
        <v>11430</v>
      </c>
      <c r="I115" s="75">
        <v>9314</v>
      </c>
      <c r="J115" s="75">
        <v>11790</v>
      </c>
      <c r="K115" s="75">
        <v>9715</v>
      </c>
      <c r="L115" s="75">
        <v>5305</v>
      </c>
      <c r="M115" s="75">
        <v>3848</v>
      </c>
      <c r="O115" s="16"/>
    </row>
    <row r="116" spans="1:15" x14ac:dyDescent="0.25">
      <c r="A116" s="61">
        <v>21</v>
      </c>
      <c r="B116" s="61"/>
      <c r="C116" s="64" t="s">
        <v>1171</v>
      </c>
      <c r="D116" s="75">
        <v>0</v>
      </c>
      <c r="E116" s="75">
        <v>79</v>
      </c>
      <c r="F116" s="75">
        <v>208</v>
      </c>
      <c r="G116" s="75">
        <v>524</v>
      </c>
      <c r="H116" s="75">
        <v>952</v>
      </c>
      <c r="I116" s="75">
        <v>1196</v>
      </c>
      <c r="J116" s="75">
        <v>1071</v>
      </c>
      <c r="K116" s="75">
        <v>917</v>
      </c>
      <c r="L116" s="75">
        <v>882</v>
      </c>
      <c r="M116" s="75">
        <v>964</v>
      </c>
      <c r="O116" s="16"/>
    </row>
    <row r="117" spans="1:15" x14ac:dyDescent="0.25">
      <c r="A117" s="61">
        <v>22</v>
      </c>
      <c r="B117" s="61"/>
      <c r="C117" s="64" t="s">
        <v>38</v>
      </c>
      <c r="D117" s="75">
        <v>300</v>
      </c>
      <c r="E117" s="75">
        <v>999</v>
      </c>
      <c r="F117" s="75">
        <v>2194</v>
      </c>
      <c r="G117" s="75">
        <v>3056</v>
      </c>
      <c r="H117" s="75">
        <v>3691</v>
      </c>
      <c r="I117" s="75">
        <v>4086</v>
      </c>
      <c r="J117" s="75">
        <v>4373</v>
      </c>
      <c r="K117" s="75">
        <v>4289</v>
      </c>
      <c r="L117" s="75">
        <v>6307</v>
      </c>
      <c r="M117" s="75">
        <v>6279</v>
      </c>
      <c r="O117" s="16"/>
    </row>
    <row r="118" spans="1:15" x14ac:dyDescent="0.25">
      <c r="A118" s="61">
        <v>23</v>
      </c>
      <c r="B118" s="61"/>
      <c r="C118" s="64" t="s">
        <v>39</v>
      </c>
      <c r="D118" s="75">
        <v>0</v>
      </c>
      <c r="E118" s="75">
        <v>1</v>
      </c>
      <c r="F118" s="75">
        <v>18</v>
      </c>
      <c r="G118" s="75">
        <v>47</v>
      </c>
      <c r="H118" s="75">
        <v>68</v>
      </c>
      <c r="I118" s="75">
        <v>128</v>
      </c>
      <c r="J118" s="75">
        <v>167</v>
      </c>
      <c r="K118" s="75">
        <v>152</v>
      </c>
      <c r="L118" s="75">
        <v>98</v>
      </c>
      <c r="M118" s="75">
        <v>116</v>
      </c>
      <c r="O118" s="16"/>
    </row>
    <row r="119" spans="1:15" x14ac:dyDescent="0.25">
      <c r="A119" s="61">
        <v>24</v>
      </c>
      <c r="B119" s="61"/>
      <c r="C119" s="64" t="s">
        <v>44</v>
      </c>
      <c r="D119" s="75">
        <v>317</v>
      </c>
      <c r="E119" s="75">
        <v>653</v>
      </c>
      <c r="F119" s="75">
        <v>952</v>
      </c>
      <c r="G119" s="75">
        <v>1875</v>
      </c>
      <c r="H119" s="75">
        <v>2597</v>
      </c>
      <c r="I119" s="75">
        <v>2959</v>
      </c>
      <c r="J119" s="75">
        <v>2927</v>
      </c>
      <c r="K119" s="75">
        <v>2459</v>
      </c>
      <c r="L119" s="75">
        <v>2351</v>
      </c>
      <c r="M119" s="75">
        <v>2516</v>
      </c>
      <c r="O119" s="16"/>
    </row>
    <row r="120" spans="1:15" x14ac:dyDescent="0.25">
      <c r="A120" s="61">
        <v>25</v>
      </c>
      <c r="B120" s="61"/>
      <c r="C120" s="64" t="s">
        <v>50</v>
      </c>
      <c r="D120" s="75">
        <v>0</v>
      </c>
      <c r="E120" s="75">
        <v>15</v>
      </c>
      <c r="F120" s="75">
        <v>44</v>
      </c>
      <c r="G120" s="75">
        <v>121</v>
      </c>
      <c r="H120" s="75">
        <v>390</v>
      </c>
      <c r="I120" s="75">
        <v>2879</v>
      </c>
      <c r="J120" s="75">
        <v>3123</v>
      </c>
      <c r="K120" s="75">
        <v>3945</v>
      </c>
      <c r="L120" s="75">
        <v>3230</v>
      </c>
      <c r="M120" s="75">
        <v>3266</v>
      </c>
      <c r="O120" s="16"/>
    </row>
    <row r="121" spans="1:15" x14ac:dyDescent="0.25">
      <c r="A121" s="61">
        <v>26</v>
      </c>
      <c r="B121" s="61"/>
      <c r="C121" s="64" t="s">
        <v>57</v>
      </c>
      <c r="D121" s="75">
        <v>1345</v>
      </c>
      <c r="E121" s="75">
        <v>2307</v>
      </c>
      <c r="F121" s="75">
        <v>2259</v>
      </c>
      <c r="G121" s="75">
        <v>6380</v>
      </c>
      <c r="H121" s="75">
        <v>12281</v>
      </c>
      <c r="I121" s="75">
        <v>10482</v>
      </c>
      <c r="J121" s="75">
        <v>14216</v>
      </c>
      <c r="K121" s="75">
        <v>10919</v>
      </c>
      <c r="L121" s="75">
        <v>4096</v>
      </c>
      <c r="M121" s="75">
        <v>3224</v>
      </c>
      <c r="O121" s="16"/>
    </row>
    <row r="122" spans="1:15" x14ac:dyDescent="0.25">
      <c r="A122" s="61">
        <v>27</v>
      </c>
      <c r="B122" s="61"/>
      <c r="C122" s="64" t="s">
        <v>59</v>
      </c>
      <c r="D122" s="75">
        <v>154</v>
      </c>
      <c r="E122" s="75">
        <v>124</v>
      </c>
      <c r="F122" s="75">
        <v>378</v>
      </c>
      <c r="G122" s="75">
        <v>1004</v>
      </c>
      <c r="H122" s="75">
        <v>2709</v>
      </c>
      <c r="I122" s="75">
        <v>2732</v>
      </c>
      <c r="J122" s="75">
        <v>1498</v>
      </c>
      <c r="K122" s="75">
        <v>536</v>
      </c>
      <c r="L122" s="75">
        <v>3033</v>
      </c>
      <c r="M122" s="75">
        <v>4949</v>
      </c>
      <c r="O122" s="16"/>
    </row>
    <row r="123" spans="1:15" x14ac:dyDescent="0.25">
      <c r="A123" s="61">
        <v>28</v>
      </c>
      <c r="B123" s="61"/>
      <c r="C123" s="64" t="s">
        <v>64</v>
      </c>
      <c r="D123" s="75">
        <v>3830</v>
      </c>
      <c r="E123" s="75">
        <v>5291</v>
      </c>
      <c r="F123" s="75">
        <v>2777</v>
      </c>
      <c r="G123" s="75">
        <v>5713</v>
      </c>
      <c r="H123" s="75">
        <v>10310</v>
      </c>
      <c r="I123" s="75">
        <v>14980</v>
      </c>
      <c r="J123" s="75">
        <v>16766</v>
      </c>
      <c r="K123" s="75">
        <v>14673</v>
      </c>
      <c r="L123" s="75">
        <v>11510</v>
      </c>
      <c r="M123" s="75">
        <v>7881</v>
      </c>
      <c r="O123" s="16"/>
    </row>
    <row r="124" spans="1:15" x14ac:dyDescent="0.25">
      <c r="A124" s="61">
        <v>29</v>
      </c>
      <c r="B124" s="61"/>
      <c r="C124" s="64" t="s">
        <v>68</v>
      </c>
      <c r="D124" s="75">
        <v>103</v>
      </c>
      <c r="E124" s="75">
        <v>0</v>
      </c>
      <c r="F124" s="75">
        <v>485</v>
      </c>
      <c r="G124" s="75">
        <v>943</v>
      </c>
      <c r="H124" s="75">
        <v>2485</v>
      </c>
      <c r="I124" s="75">
        <v>5721</v>
      </c>
      <c r="J124" s="75">
        <v>4519</v>
      </c>
      <c r="K124" s="75">
        <v>3192</v>
      </c>
      <c r="L124" s="75">
        <v>6970</v>
      </c>
      <c r="M124" s="75">
        <v>3268</v>
      </c>
      <c r="O124" s="16"/>
    </row>
    <row r="125" spans="1:15" x14ac:dyDescent="0.25">
      <c r="A125" s="61">
        <v>30</v>
      </c>
      <c r="B125" s="61"/>
      <c r="C125" s="64" t="s">
        <v>71</v>
      </c>
      <c r="D125" s="75">
        <v>0</v>
      </c>
      <c r="E125" s="75">
        <v>0</v>
      </c>
      <c r="F125" s="75">
        <v>0</v>
      </c>
      <c r="G125" s="75">
        <v>0</v>
      </c>
      <c r="H125" s="75">
        <v>0</v>
      </c>
      <c r="I125" s="75">
        <v>163</v>
      </c>
      <c r="J125" s="75">
        <v>18</v>
      </c>
      <c r="K125" s="75">
        <v>31</v>
      </c>
      <c r="L125" s="75">
        <v>120</v>
      </c>
      <c r="M125" s="75">
        <v>115</v>
      </c>
      <c r="O125" s="16"/>
    </row>
    <row r="126" spans="1:15" x14ac:dyDescent="0.25">
      <c r="A126" s="61">
        <v>31</v>
      </c>
      <c r="B126" s="61"/>
      <c r="C126" s="64" t="s">
        <v>76</v>
      </c>
      <c r="D126" s="75">
        <v>0</v>
      </c>
      <c r="E126" s="75">
        <v>388</v>
      </c>
      <c r="F126" s="75">
        <v>271</v>
      </c>
      <c r="G126" s="75">
        <v>1135</v>
      </c>
      <c r="H126" s="75">
        <v>3311</v>
      </c>
      <c r="I126" s="75">
        <v>4720</v>
      </c>
      <c r="J126" s="75">
        <v>2353</v>
      </c>
      <c r="K126" s="75">
        <v>2638</v>
      </c>
      <c r="L126" s="75">
        <v>3088</v>
      </c>
      <c r="M126" s="75">
        <v>1446</v>
      </c>
      <c r="O126" s="16"/>
    </row>
    <row r="127" spans="1:15" x14ac:dyDescent="0.25">
      <c r="A127" s="61">
        <v>32</v>
      </c>
      <c r="B127" s="61"/>
      <c r="C127" s="64" t="s">
        <v>77</v>
      </c>
      <c r="D127" s="75">
        <v>0</v>
      </c>
      <c r="E127" s="75">
        <v>0</v>
      </c>
      <c r="F127" s="75">
        <v>115</v>
      </c>
      <c r="G127" s="75">
        <v>628</v>
      </c>
      <c r="H127" s="75">
        <v>1169</v>
      </c>
      <c r="I127" s="75">
        <v>1057</v>
      </c>
      <c r="J127" s="75">
        <v>616</v>
      </c>
      <c r="K127" s="75">
        <v>372</v>
      </c>
      <c r="L127" s="75">
        <v>518</v>
      </c>
      <c r="M127" s="75">
        <v>224</v>
      </c>
      <c r="O127" s="16"/>
    </row>
    <row r="128" spans="1:15" x14ac:dyDescent="0.25">
      <c r="A128" s="61">
        <v>33</v>
      </c>
      <c r="B128" s="61"/>
      <c r="C128" s="64" t="s">
        <v>81</v>
      </c>
      <c r="D128" s="75">
        <v>127</v>
      </c>
      <c r="E128" s="75">
        <v>478</v>
      </c>
      <c r="F128" s="75">
        <v>109</v>
      </c>
      <c r="G128" s="75">
        <v>280</v>
      </c>
      <c r="H128" s="75">
        <v>393</v>
      </c>
      <c r="I128" s="75">
        <v>603</v>
      </c>
      <c r="J128" s="75">
        <v>601</v>
      </c>
      <c r="K128" s="75">
        <v>579</v>
      </c>
      <c r="L128" s="75">
        <v>1196</v>
      </c>
      <c r="M128" s="75">
        <v>797</v>
      </c>
      <c r="O128" s="16"/>
    </row>
    <row r="129" spans="1:15" x14ac:dyDescent="0.25">
      <c r="A129" s="61">
        <v>34</v>
      </c>
      <c r="B129" s="61"/>
      <c r="C129" s="64" t="s">
        <v>83</v>
      </c>
      <c r="D129" s="75">
        <v>0</v>
      </c>
      <c r="E129" s="75">
        <v>0</v>
      </c>
      <c r="F129" s="75">
        <v>3101</v>
      </c>
      <c r="G129" s="75">
        <v>124</v>
      </c>
      <c r="H129" s="75">
        <v>354</v>
      </c>
      <c r="I129" s="75">
        <v>3579</v>
      </c>
      <c r="J129" s="75">
        <v>3218</v>
      </c>
      <c r="K129" s="75">
        <v>3198</v>
      </c>
      <c r="L129" s="75">
        <v>2533</v>
      </c>
      <c r="M129" s="75">
        <v>2308</v>
      </c>
      <c r="O129" s="16"/>
    </row>
    <row r="130" spans="1:15" x14ac:dyDescent="0.25">
      <c r="A130" s="61">
        <v>35</v>
      </c>
      <c r="B130" s="61"/>
      <c r="C130" s="64" t="s">
        <v>90</v>
      </c>
      <c r="D130" s="75">
        <v>363</v>
      </c>
      <c r="E130" s="75">
        <v>1317</v>
      </c>
      <c r="F130" s="75">
        <v>1216</v>
      </c>
      <c r="G130" s="75">
        <v>3822</v>
      </c>
      <c r="H130" s="75">
        <v>5880</v>
      </c>
      <c r="I130" s="75">
        <v>4365</v>
      </c>
      <c r="J130" s="75">
        <v>954</v>
      </c>
      <c r="K130" s="75">
        <v>794</v>
      </c>
      <c r="L130" s="75">
        <v>708</v>
      </c>
      <c r="M130" s="75">
        <v>498</v>
      </c>
      <c r="O130" s="16"/>
    </row>
    <row r="131" spans="1:15" x14ac:dyDescent="0.25">
      <c r="A131" s="61">
        <v>36</v>
      </c>
      <c r="B131" s="61"/>
      <c r="C131" s="64" t="s">
        <v>97</v>
      </c>
      <c r="D131" s="75">
        <v>1375</v>
      </c>
      <c r="E131" s="75">
        <v>2748</v>
      </c>
      <c r="F131" s="75">
        <v>2106</v>
      </c>
      <c r="G131" s="75">
        <v>6026</v>
      </c>
      <c r="H131" s="75">
        <v>13096</v>
      </c>
      <c r="I131" s="75">
        <v>11523</v>
      </c>
      <c r="J131" s="75">
        <v>11857</v>
      </c>
      <c r="K131" s="75">
        <v>8727</v>
      </c>
      <c r="L131" s="75">
        <v>6360</v>
      </c>
      <c r="M131" s="75">
        <v>5915</v>
      </c>
      <c r="O131" s="16"/>
    </row>
    <row r="135" spans="1:15" x14ac:dyDescent="0.25">
      <c r="A135" s="61"/>
      <c r="B135" s="61"/>
      <c r="C135" s="46"/>
      <c r="D135" s="59">
        <v>1895</v>
      </c>
      <c r="E135" s="59">
        <v>1914</v>
      </c>
      <c r="F135" s="59">
        <v>1935</v>
      </c>
      <c r="G135" s="59">
        <v>1946</v>
      </c>
      <c r="H135" s="59">
        <v>1953</v>
      </c>
      <c r="I135" s="59">
        <v>1963</v>
      </c>
      <c r="J135" s="59">
        <v>1973</v>
      </c>
      <c r="K135" s="59">
        <v>1984</v>
      </c>
      <c r="L135" s="59">
        <v>1993</v>
      </c>
      <c r="M135" s="59">
        <v>2003</v>
      </c>
    </row>
    <row r="136" spans="1:15" x14ac:dyDescent="0.25">
      <c r="A136" s="61"/>
      <c r="B136" s="61"/>
      <c r="C136" s="62" t="s">
        <v>98</v>
      </c>
      <c r="D136" s="76">
        <f>D109*100/23778</f>
        <v>100</v>
      </c>
      <c r="E136" s="76">
        <f>E109*100/42055</f>
        <v>100</v>
      </c>
      <c r="F136" s="76">
        <f>F109*100/36993</f>
        <v>100</v>
      </c>
      <c r="G136" s="76">
        <f>G109*100/72180</f>
        <v>100</v>
      </c>
      <c r="H136" s="76">
        <f>H109*100/121237</f>
        <v>100</v>
      </c>
      <c r="I136" s="76">
        <f>I109*100/124379</f>
        <v>100</v>
      </c>
      <c r="J136" s="76">
        <f>J109*100/125849</f>
        <v>100</v>
      </c>
      <c r="K136" s="76">
        <f>K109*100/107992</f>
        <v>100</v>
      </c>
      <c r="L136" s="76">
        <f>L109*100/90088</f>
        <v>100</v>
      </c>
      <c r="M136" s="76">
        <f>M109*100/76751</f>
        <v>100</v>
      </c>
    </row>
    <row r="137" spans="1:15" x14ac:dyDescent="0.25">
      <c r="A137" s="61">
        <v>15</v>
      </c>
      <c r="B137" s="61"/>
      <c r="C137" s="77" t="s">
        <v>23</v>
      </c>
      <c r="D137" s="78">
        <f>D110*100/23778</f>
        <v>25.864244259399445</v>
      </c>
      <c r="E137" s="78">
        <f>E110*100/42055</f>
        <v>45.214599928664846</v>
      </c>
      <c r="F137" s="78">
        <f>F110*100/36993</f>
        <v>31.651934149703997</v>
      </c>
      <c r="G137" s="78">
        <f>G110*100/72180</f>
        <v>26.021058464948741</v>
      </c>
      <c r="H137" s="78">
        <f>H110*100/121237</f>
        <v>19.321659229443156</v>
      </c>
      <c r="I137" s="78">
        <f>I110*100/124379</f>
        <v>20.688379871200123</v>
      </c>
      <c r="J137" s="78">
        <f>J110*100/125849</f>
        <v>21.761793895859324</v>
      </c>
      <c r="K137" s="78">
        <f>K110*100/107992</f>
        <v>26.271390473368399</v>
      </c>
      <c r="L137" s="78">
        <f>L110*100/90088</f>
        <v>23.815602521978509</v>
      </c>
      <c r="M137" s="78">
        <f>M110*100/76751</f>
        <v>27.034175450482731</v>
      </c>
    </row>
    <row r="138" spans="1:15" x14ac:dyDescent="0.25">
      <c r="A138" s="61">
        <v>16</v>
      </c>
      <c r="B138" s="61"/>
      <c r="C138" s="77" t="s">
        <v>17</v>
      </c>
      <c r="D138" s="78">
        <f t="shared" ref="D138:D158" si="22">D111*100/23778</f>
        <v>2.456051812599882</v>
      </c>
      <c r="E138" s="78">
        <f t="shared" ref="E138:E158" si="23">E111*100/42055</f>
        <v>0.55641421947449765</v>
      </c>
      <c r="F138" s="78">
        <f t="shared" ref="F138:F158" si="24">F111*100/36993</f>
        <v>0.41088854648176681</v>
      </c>
      <c r="G138" s="78">
        <f t="shared" ref="G138:G158" si="25">G111*100/72180</f>
        <v>0.15516763646439458</v>
      </c>
      <c r="H138" s="78">
        <f t="shared" ref="H138:H158" si="26">H111*100/121237</f>
        <v>9.2381038791787981E-2</v>
      </c>
      <c r="I138" s="78">
        <f t="shared" ref="I138:I158" si="27">I111*100/124379</f>
        <v>9.4067326477942415E-2</v>
      </c>
      <c r="J138" s="78">
        <f t="shared" ref="J138:J158" si="28">J111*100/125849</f>
        <v>6.7541259763685052E-2</v>
      </c>
      <c r="K138" s="78">
        <f t="shared" ref="K138:K158" si="29">K111*100/107992</f>
        <v>0.1176013038002815</v>
      </c>
      <c r="L138" s="78">
        <f t="shared" ref="L138:L158" si="30">L111*100/90088</f>
        <v>2.7750643814936506E-2</v>
      </c>
      <c r="M138" s="78">
        <f t="shared" ref="M138:M158" si="31">M111*100/76751</f>
        <v>4.1693267840158435E-2</v>
      </c>
    </row>
    <row r="139" spans="1:15" x14ac:dyDescent="0.25">
      <c r="A139" s="61">
        <v>17</v>
      </c>
      <c r="B139" s="61"/>
      <c r="C139" s="77" t="s">
        <v>21</v>
      </c>
      <c r="D139" s="78">
        <f t="shared" si="22"/>
        <v>0.53831272604928926</v>
      </c>
      <c r="E139" s="78">
        <f t="shared" si="23"/>
        <v>6.0658661276899295</v>
      </c>
      <c r="F139" s="78">
        <f t="shared" si="24"/>
        <v>2.9438001784121322</v>
      </c>
      <c r="G139" s="78">
        <f t="shared" si="25"/>
        <v>3.976170684400111</v>
      </c>
      <c r="H139" s="78">
        <f t="shared" si="26"/>
        <v>6.0724036391530642</v>
      </c>
      <c r="I139" s="78">
        <f t="shared" si="27"/>
        <v>5.5507762564420036</v>
      </c>
      <c r="J139" s="78">
        <f t="shared" si="28"/>
        <v>4.8168837257348089</v>
      </c>
      <c r="K139" s="78">
        <f t="shared" si="29"/>
        <v>3.4446996073783245</v>
      </c>
      <c r="L139" s="78">
        <f t="shared" si="30"/>
        <v>2.8327857206287188</v>
      </c>
      <c r="M139" s="78">
        <f t="shared" si="31"/>
        <v>2.9980065406313923</v>
      </c>
    </row>
    <row r="140" spans="1:15" x14ac:dyDescent="0.25">
      <c r="A140" s="61">
        <v>18</v>
      </c>
      <c r="B140" s="61"/>
      <c r="C140" s="77" t="s">
        <v>22</v>
      </c>
      <c r="D140" s="78">
        <f t="shared" si="22"/>
        <v>11.174194633695013</v>
      </c>
      <c r="E140" s="78">
        <f t="shared" si="23"/>
        <v>0.9012008084651052</v>
      </c>
      <c r="F140" s="78">
        <f t="shared" si="24"/>
        <v>9.1449733733409015</v>
      </c>
      <c r="G140" s="78">
        <f t="shared" si="25"/>
        <v>12.988362427265171</v>
      </c>
      <c r="H140" s="78">
        <f t="shared" si="26"/>
        <v>11.598769352590381</v>
      </c>
      <c r="I140" s="78">
        <f t="shared" si="27"/>
        <v>5.9696572572540383</v>
      </c>
      <c r="J140" s="78">
        <f t="shared" si="28"/>
        <v>6.796239938338803</v>
      </c>
      <c r="K140" s="78">
        <f t="shared" si="29"/>
        <v>5.134639602933551</v>
      </c>
      <c r="L140" s="78">
        <f t="shared" si="30"/>
        <v>6.1362223603587607</v>
      </c>
      <c r="M140" s="78">
        <f t="shared" si="31"/>
        <v>5.5829891467212152</v>
      </c>
    </row>
    <row r="141" spans="1:15" x14ac:dyDescent="0.25">
      <c r="A141" s="61">
        <v>19</v>
      </c>
      <c r="B141" s="61"/>
      <c r="C141" s="77" t="s">
        <v>1170</v>
      </c>
      <c r="D141" s="78">
        <f t="shared" si="22"/>
        <v>15.66153587349651</v>
      </c>
      <c r="E141" s="78">
        <f t="shared" si="23"/>
        <v>3.9543454999405538</v>
      </c>
      <c r="F141" s="78">
        <f t="shared" si="24"/>
        <v>3.6574487065120427</v>
      </c>
      <c r="G141" s="78">
        <f t="shared" si="25"/>
        <v>4.2989747852590749</v>
      </c>
      <c r="H141" s="78">
        <f t="shared" si="26"/>
        <v>4.2561264300502319</v>
      </c>
      <c r="I141" s="78">
        <f t="shared" si="27"/>
        <v>2.9860346199921208</v>
      </c>
      <c r="J141" s="78">
        <f t="shared" si="28"/>
        <v>2.9360582920801912</v>
      </c>
      <c r="K141" s="78">
        <f t="shared" si="29"/>
        <v>2.8641010445218162</v>
      </c>
      <c r="L141" s="78">
        <f t="shared" si="30"/>
        <v>2.4675872480241541</v>
      </c>
      <c r="M141" s="78">
        <f t="shared" si="31"/>
        <v>2.3061588774087634</v>
      </c>
    </row>
    <row r="142" spans="1:15" x14ac:dyDescent="0.25">
      <c r="A142" s="61">
        <v>20</v>
      </c>
      <c r="B142" s="61"/>
      <c r="C142" s="77" t="s">
        <v>29</v>
      </c>
      <c r="D142" s="78">
        <f t="shared" si="22"/>
        <v>11.022794179493649</v>
      </c>
      <c r="E142" s="78">
        <f t="shared" si="23"/>
        <v>9.0666983711805962</v>
      </c>
      <c r="F142" s="78">
        <f t="shared" si="24"/>
        <v>8.3096802097694162</v>
      </c>
      <c r="G142" s="78">
        <f t="shared" si="25"/>
        <v>8.672762538099196</v>
      </c>
      <c r="H142" s="78">
        <f t="shared" si="26"/>
        <v>9.4278149409833638</v>
      </c>
      <c r="I142" s="78">
        <f t="shared" si="27"/>
        <v>7.4884023830389372</v>
      </c>
      <c r="J142" s="78">
        <f t="shared" si="28"/>
        <v>9.3683700307511391</v>
      </c>
      <c r="K142" s="78">
        <f t="shared" si="29"/>
        <v>8.9960367434624793</v>
      </c>
      <c r="L142" s="78">
        <f t="shared" si="30"/>
        <v>5.8886866175295269</v>
      </c>
      <c r="M142" s="78">
        <f t="shared" si="31"/>
        <v>5.0136154577790517</v>
      </c>
    </row>
    <row r="143" spans="1:15" x14ac:dyDescent="0.25">
      <c r="A143" s="61">
        <v>21</v>
      </c>
      <c r="B143" s="61"/>
      <c r="C143" s="77" t="s">
        <v>1171</v>
      </c>
      <c r="D143" s="78">
        <f t="shared" si="22"/>
        <v>0</v>
      </c>
      <c r="E143" s="78">
        <f t="shared" si="23"/>
        <v>0.18784924503626205</v>
      </c>
      <c r="F143" s="78">
        <f t="shared" si="24"/>
        <v>0.56226853729083881</v>
      </c>
      <c r="G143" s="78">
        <f t="shared" si="25"/>
        <v>0.72596287060127462</v>
      </c>
      <c r="H143" s="78">
        <f t="shared" si="26"/>
        <v>0.78523882973019787</v>
      </c>
      <c r="I143" s="78">
        <f t="shared" si="27"/>
        <v>0.96157711510785582</v>
      </c>
      <c r="J143" s="78">
        <f t="shared" si="28"/>
        <v>0.85101987302243165</v>
      </c>
      <c r="K143" s="78">
        <f t="shared" si="29"/>
        <v>0.84913697310911918</v>
      </c>
      <c r="L143" s="78">
        <f t="shared" si="30"/>
        <v>0.97904271379095997</v>
      </c>
      <c r="M143" s="78">
        <f t="shared" si="31"/>
        <v>1.2560096936847729</v>
      </c>
    </row>
    <row r="144" spans="1:15" x14ac:dyDescent="0.25">
      <c r="A144" s="61">
        <v>22</v>
      </c>
      <c r="B144" s="61"/>
      <c r="C144" s="77" t="s">
        <v>38</v>
      </c>
      <c r="D144" s="78">
        <f t="shared" si="22"/>
        <v>1.2616704516780217</v>
      </c>
      <c r="E144" s="78">
        <f t="shared" si="23"/>
        <v>2.3754607062180479</v>
      </c>
      <c r="F144" s="78">
        <f t="shared" si="24"/>
        <v>5.9308517827697136</v>
      </c>
      <c r="G144" s="78">
        <f t="shared" si="25"/>
        <v>4.233859794957052</v>
      </c>
      <c r="H144" s="78">
        <f t="shared" si="26"/>
        <v>3.0444501266115132</v>
      </c>
      <c r="I144" s="78">
        <f t="shared" si="27"/>
        <v>3.2851204785373738</v>
      </c>
      <c r="J144" s="78">
        <f t="shared" si="28"/>
        <v>3.4747991640775848</v>
      </c>
      <c r="K144" s="78">
        <f t="shared" si="29"/>
        <v>3.9715904881843098</v>
      </c>
      <c r="L144" s="78">
        <f t="shared" si="30"/>
        <v>7.0009324216321822</v>
      </c>
      <c r="M144" s="78">
        <f t="shared" si="31"/>
        <v>8.181000899011087</v>
      </c>
    </row>
    <row r="145" spans="1:13" x14ac:dyDescent="0.25">
      <c r="A145" s="61">
        <v>23</v>
      </c>
      <c r="B145" s="61"/>
      <c r="C145" s="77" t="s">
        <v>39</v>
      </c>
      <c r="D145" s="78">
        <f t="shared" si="22"/>
        <v>0</v>
      </c>
      <c r="E145" s="78">
        <f t="shared" si="23"/>
        <v>2.3778385447628106E-3</v>
      </c>
      <c r="F145" s="78">
        <f t="shared" si="24"/>
        <v>4.8657854188630278E-2</v>
      </c>
      <c r="G145" s="78">
        <f t="shared" si="25"/>
        <v>6.5114990302022724E-2</v>
      </c>
      <c r="H145" s="78">
        <f t="shared" si="26"/>
        <v>5.6088487837871279E-2</v>
      </c>
      <c r="I145" s="78">
        <f t="shared" si="27"/>
        <v>0.10291126315535581</v>
      </c>
      <c r="J145" s="78">
        <f t="shared" si="28"/>
        <v>0.13269871035924005</v>
      </c>
      <c r="K145" s="78">
        <f t="shared" si="29"/>
        <v>0.14075116675309282</v>
      </c>
      <c r="L145" s="78">
        <f t="shared" si="30"/>
        <v>0.10878252375455111</v>
      </c>
      <c r="M145" s="78">
        <f t="shared" si="31"/>
        <v>0.15113809592057431</v>
      </c>
    </row>
    <row r="146" spans="1:13" x14ac:dyDescent="0.25">
      <c r="A146" s="61">
        <v>24</v>
      </c>
      <c r="B146" s="61"/>
      <c r="C146" s="77" t="s">
        <v>44</v>
      </c>
      <c r="D146" s="78">
        <f t="shared" si="22"/>
        <v>1.3331651106064428</v>
      </c>
      <c r="E146" s="78">
        <f t="shared" si="23"/>
        <v>1.5527285697301154</v>
      </c>
      <c r="F146" s="78">
        <f t="shared" si="24"/>
        <v>2.573459843754224</v>
      </c>
      <c r="G146" s="78">
        <f t="shared" si="25"/>
        <v>2.597672485453034</v>
      </c>
      <c r="H146" s="78">
        <f t="shared" si="26"/>
        <v>2.142085336984584</v>
      </c>
      <c r="I146" s="78">
        <f t="shared" si="27"/>
        <v>2.3790189662242018</v>
      </c>
      <c r="J146" s="78">
        <f t="shared" si="28"/>
        <v>2.3258031450388956</v>
      </c>
      <c r="K146" s="78">
        <f t="shared" si="29"/>
        <v>2.2770205200385214</v>
      </c>
      <c r="L146" s="78">
        <f t="shared" si="30"/>
        <v>2.609670544356629</v>
      </c>
      <c r="M146" s="78">
        <f t="shared" si="31"/>
        <v>3.2781331839324568</v>
      </c>
    </row>
    <row r="147" spans="1:13" x14ac:dyDescent="0.25">
      <c r="A147" s="61">
        <v>25</v>
      </c>
      <c r="B147" s="61"/>
      <c r="C147" s="77" t="s">
        <v>50</v>
      </c>
      <c r="D147" s="78">
        <f t="shared" si="22"/>
        <v>0</v>
      </c>
      <c r="E147" s="78">
        <f t="shared" si="23"/>
        <v>3.5667578171442157E-2</v>
      </c>
      <c r="F147" s="78">
        <f t="shared" si="24"/>
        <v>0.11894142134998513</v>
      </c>
      <c r="G147" s="78">
        <f t="shared" si="25"/>
        <v>0.16763646439456914</v>
      </c>
      <c r="H147" s="78">
        <f t="shared" si="26"/>
        <v>0.32168397436426172</v>
      </c>
      <c r="I147" s="78">
        <f t="shared" si="27"/>
        <v>2.3146994267521044</v>
      </c>
      <c r="J147" s="78">
        <f t="shared" si="28"/>
        <v>2.481545344023393</v>
      </c>
      <c r="K147" s="78">
        <f t="shared" si="29"/>
        <v>3.6530483739536264</v>
      </c>
      <c r="L147" s="78">
        <f t="shared" si="30"/>
        <v>3.5853831808897967</v>
      </c>
      <c r="M147" s="78">
        <f t="shared" si="31"/>
        <v>4.2553191489361701</v>
      </c>
    </row>
    <row r="148" spans="1:13" x14ac:dyDescent="0.25">
      <c r="A148" s="61">
        <v>26</v>
      </c>
      <c r="B148" s="61"/>
      <c r="C148" s="77" t="s">
        <v>57</v>
      </c>
      <c r="D148" s="78">
        <f t="shared" si="22"/>
        <v>5.656489191689797</v>
      </c>
      <c r="E148" s="78">
        <f t="shared" si="23"/>
        <v>5.4856735227678044</v>
      </c>
      <c r="F148" s="78">
        <f t="shared" si="24"/>
        <v>6.1065607006731</v>
      </c>
      <c r="G148" s="78">
        <f t="shared" si="25"/>
        <v>8.8390135771681901</v>
      </c>
      <c r="H148" s="78">
        <f t="shared" si="26"/>
        <v>10.129745869660253</v>
      </c>
      <c r="I148" s="78">
        <f t="shared" si="27"/>
        <v>8.4274676593315601</v>
      </c>
      <c r="J148" s="78">
        <f t="shared" si="28"/>
        <v>11.296077044712314</v>
      </c>
      <c r="K148" s="78">
        <f t="shared" si="29"/>
        <v>10.110934143269873</v>
      </c>
      <c r="L148" s="78">
        <f t="shared" si="30"/>
        <v>4.546665482639197</v>
      </c>
      <c r="M148" s="78">
        <f t="shared" si="31"/>
        <v>4.2005967348959619</v>
      </c>
    </row>
    <row r="149" spans="1:13" x14ac:dyDescent="0.25">
      <c r="A149" s="61">
        <v>27</v>
      </c>
      <c r="B149" s="61"/>
      <c r="C149" s="77" t="s">
        <v>59</v>
      </c>
      <c r="D149" s="78">
        <f t="shared" si="22"/>
        <v>0.6476574985280511</v>
      </c>
      <c r="E149" s="78">
        <f t="shared" si="23"/>
        <v>0.29485197955058851</v>
      </c>
      <c r="F149" s="78">
        <f t="shared" si="24"/>
        <v>1.021814937961236</v>
      </c>
      <c r="G149" s="78">
        <f t="shared" si="25"/>
        <v>1.3909670268772514</v>
      </c>
      <c r="H149" s="78">
        <f t="shared" si="26"/>
        <v>2.2344663757763721</v>
      </c>
      <c r="I149" s="78">
        <f t="shared" si="27"/>
        <v>2.1965122729721256</v>
      </c>
      <c r="J149" s="78">
        <f t="shared" si="28"/>
        <v>1.1903153779529436</v>
      </c>
      <c r="K149" s="78">
        <f t="shared" si="29"/>
        <v>0.49633306170827468</v>
      </c>
      <c r="L149" s="78">
        <f t="shared" si="30"/>
        <v>3.3667081076280971</v>
      </c>
      <c r="M149" s="78">
        <f t="shared" si="31"/>
        <v>6.4481244544045024</v>
      </c>
    </row>
    <row r="150" spans="1:13" x14ac:dyDescent="0.25">
      <c r="A150" s="61">
        <v>28</v>
      </c>
      <c r="B150" s="61"/>
      <c r="C150" s="77" t="s">
        <v>64</v>
      </c>
      <c r="D150" s="78">
        <f t="shared" si="22"/>
        <v>16.107326099756076</v>
      </c>
      <c r="E150" s="78">
        <f t="shared" si="23"/>
        <v>12.58114374034003</v>
      </c>
      <c r="F150" s="78">
        <f t="shared" si="24"/>
        <v>7.5068256156570161</v>
      </c>
      <c r="G150" s="78">
        <f t="shared" si="25"/>
        <v>7.9149348850096981</v>
      </c>
      <c r="H150" s="78">
        <f t="shared" si="26"/>
        <v>8.5040045530654833</v>
      </c>
      <c r="I150" s="78">
        <f t="shared" si="27"/>
        <v>12.043833766150234</v>
      </c>
      <c r="J150" s="78">
        <f t="shared" si="28"/>
        <v>13.322314837622866</v>
      </c>
      <c r="K150" s="78">
        <f t="shared" si="29"/>
        <v>13.58711756426402</v>
      </c>
      <c r="L150" s="78">
        <f t="shared" si="30"/>
        <v>12.776396412396767</v>
      </c>
      <c r="M150" s="78">
        <f t="shared" si="31"/>
        <v>10.26827012025902</v>
      </c>
    </row>
    <row r="151" spans="1:13" x14ac:dyDescent="0.25">
      <c r="A151" s="61">
        <v>29</v>
      </c>
      <c r="B151" s="61"/>
      <c r="C151" s="77" t="s">
        <v>68</v>
      </c>
      <c r="D151" s="78">
        <f t="shared" si="22"/>
        <v>0.43317352174278745</v>
      </c>
      <c r="E151" s="78">
        <f t="shared" si="23"/>
        <v>0</v>
      </c>
      <c r="F151" s="78">
        <f t="shared" si="24"/>
        <v>1.311058848971427</v>
      </c>
      <c r="G151" s="78">
        <f t="shared" si="25"/>
        <v>1.3064560820171793</v>
      </c>
      <c r="H151" s="78">
        <f t="shared" si="26"/>
        <v>2.049704298192796</v>
      </c>
      <c r="I151" s="78">
        <f t="shared" si="27"/>
        <v>4.5996510664983639</v>
      </c>
      <c r="J151" s="78">
        <f t="shared" si="28"/>
        <v>3.5908112102599148</v>
      </c>
      <c r="K151" s="78">
        <f t="shared" si="29"/>
        <v>2.9557745018149491</v>
      </c>
      <c r="L151" s="78">
        <f t="shared" si="30"/>
        <v>7.7368794956042981</v>
      </c>
      <c r="M151" s="78">
        <f t="shared" si="31"/>
        <v>4.2579249781761801</v>
      </c>
    </row>
    <row r="152" spans="1:13" x14ac:dyDescent="0.25">
      <c r="A152" s="61">
        <v>30</v>
      </c>
      <c r="B152" s="61"/>
      <c r="C152" s="77" t="s">
        <v>71</v>
      </c>
      <c r="D152" s="78">
        <f t="shared" si="22"/>
        <v>0</v>
      </c>
      <c r="E152" s="78">
        <f t="shared" si="23"/>
        <v>0</v>
      </c>
      <c r="F152" s="78">
        <f t="shared" si="24"/>
        <v>0</v>
      </c>
      <c r="G152" s="78">
        <f t="shared" si="25"/>
        <v>0</v>
      </c>
      <c r="H152" s="78">
        <f t="shared" si="26"/>
        <v>0</v>
      </c>
      <c r="I152" s="78">
        <f t="shared" si="27"/>
        <v>0.13105106167439842</v>
      </c>
      <c r="J152" s="78">
        <f t="shared" si="28"/>
        <v>1.4302855008780363E-2</v>
      </c>
      <c r="K152" s="78">
        <f t="shared" si="29"/>
        <v>2.8705830061486037E-2</v>
      </c>
      <c r="L152" s="78">
        <f t="shared" si="30"/>
        <v>0.13320309031169522</v>
      </c>
      <c r="M152" s="78">
        <f t="shared" si="31"/>
        <v>0.14983518130056939</v>
      </c>
    </row>
    <row r="153" spans="1:13" x14ac:dyDescent="0.25">
      <c r="A153" s="61">
        <v>31</v>
      </c>
      <c r="B153" s="61"/>
      <c r="C153" s="77" t="s">
        <v>76</v>
      </c>
      <c r="D153" s="78">
        <f t="shared" si="22"/>
        <v>0</v>
      </c>
      <c r="E153" s="78">
        <f t="shared" si="23"/>
        <v>0.9226013553679705</v>
      </c>
      <c r="F153" s="78">
        <f t="shared" si="24"/>
        <v>0.73257102695104481</v>
      </c>
      <c r="G153" s="78">
        <f t="shared" si="25"/>
        <v>1.57245774452757</v>
      </c>
      <c r="H153" s="78">
        <f t="shared" si="26"/>
        <v>2.7310144592822323</v>
      </c>
      <c r="I153" s="78">
        <f t="shared" si="27"/>
        <v>3.7948528288537453</v>
      </c>
      <c r="J153" s="78">
        <f t="shared" si="28"/>
        <v>1.8697009908700108</v>
      </c>
      <c r="K153" s="78">
        <f t="shared" si="29"/>
        <v>2.4427735387806506</v>
      </c>
      <c r="L153" s="78">
        <f t="shared" si="30"/>
        <v>3.4277595240209573</v>
      </c>
      <c r="M153" s="78">
        <f t="shared" si="31"/>
        <v>1.8840145405271593</v>
      </c>
    </row>
    <row r="154" spans="1:13" x14ac:dyDescent="0.25">
      <c r="A154" s="61">
        <v>32</v>
      </c>
      <c r="B154" s="61"/>
      <c r="C154" s="77" t="s">
        <v>77</v>
      </c>
      <c r="D154" s="78">
        <f t="shared" si="22"/>
        <v>0</v>
      </c>
      <c r="E154" s="78">
        <f t="shared" si="23"/>
        <v>0</v>
      </c>
      <c r="F154" s="78">
        <f t="shared" si="24"/>
        <v>0.31086962398291568</v>
      </c>
      <c r="G154" s="78">
        <f t="shared" si="25"/>
        <v>0.87004710446106959</v>
      </c>
      <c r="H154" s="78">
        <f t="shared" si="26"/>
        <v>0.96422709238928705</v>
      </c>
      <c r="I154" s="78">
        <f t="shared" si="27"/>
        <v>0.84982191527508666</v>
      </c>
      <c r="J154" s="78">
        <f t="shared" si="28"/>
        <v>0.48947548252270578</v>
      </c>
      <c r="K154" s="78">
        <f t="shared" si="29"/>
        <v>0.34446996073783243</v>
      </c>
      <c r="L154" s="78">
        <f t="shared" si="30"/>
        <v>0.5749933398454844</v>
      </c>
      <c r="M154" s="78">
        <f t="shared" si="31"/>
        <v>0.29185287488110906</v>
      </c>
    </row>
    <row r="155" spans="1:13" x14ac:dyDescent="0.25">
      <c r="A155" s="61">
        <v>33</v>
      </c>
      <c r="B155" s="61"/>
      <c r="C155" s="77" t="s">
        <v>81</v>
      </c>
      <c r="D155" s="78">
        <f t="shared" si="22"/>
        <v>0.53410715787702923</v>
      </c>
      <c r="E155" s="78">
        <f t="shared" si="23"/>
        <v>1.1366068243966234</v>
      </c>
      <c r="F155" s="78">
        <f t="shared" si="24"/>
        <v>0.29465033925337225</v>
      </c>
      <c r="G155" s="78">
        <f t="shared" si="25"/>
        <v>0.38791909116098644</v>
      </c>
      <c r="H155" s="78">
        <f t="shared" si="26"/>
        <v>0.32415846647475605</v>
      </c>
      <c r="I155" s="78">
        <f t="shared" si="27"/>
        <v>0.484808528770934</v>
      </c>
      <c r="J155" s="78">
        <f t="shared" si="28"/>
        <v>0.4775564366820555</v>
      </c>
      <c r="K155" s="78">
        <f t="shared" si="29"/>
        <v>0.53615082598711017</v>
      </c>
      <c r="L155" s="78">
        <f t="shared" si="30"/>
        <v>1.3275908001065624</v>
      </c>
      <c r="M155" s="78">
        <f t="shared" si="31"/>
        <v>1.0384229521439461</v>
      </c>
    </row>
    <row r="156" spans="1:13" x14ac:dyDescent="0.25">
      <c r="A156" s="61">
        <v>34</v>
      </c>
      <c r="B156" s="61"/>
      <c r="C156" s="77" t="s">
        <v>83</v>
      </c>
      <c r="D156" s="78">
        <f t="shared" si="22"/>
        <v>0</v>
      </c>
      <c r="E156" s="78">
        <f t="shared" si="23"/>
        <v>0</v>
      </c>
      <c r="F156" s="78">
        <f t="shared" si="24"/>
        <v>8.3826669910523606</v>
      </c>
      <c r="G156" s="78">
        <f t="shared" si="25"/>
        <v>0.17179274037129399</v>
      </c>
      <c r="H156" s="78">
        <f t="shared" si="26"/>
        <v>0.29199006903832986</v>
      </c>
      <c r="I156" s="78">
        <f t="shared" si="27"/>
        <v>2.8774953971329564</v>
      </c>
      <c r="J156" s="78">
        <f t="shared" si="28"/>
        <v>2.5570326343475118</v>
      </c>
      <c r="K156" s="78">
        <f t="shared" si="29"/>
        <v>2.9613304689236242</v>
      </c>
      <c r="L156" s="78">
        <f t="shared" si="30"/>
        <v>2.8116952313293671</v>
      </c>
      <c r="M156" s="78">
        <f t="shared" si="31"/>
        <v>3.0071269429714271</v>
      </c>
    </row>
    <row r="157" spans="1:13" x14ac:dyDescent="0.25">
      <c r="A157" s="61">
        <v>35</v>
      </c>
      <c r="B157" s="61"/>
      <c r="C157" s="77" t="s">
        <v>90</v>
      </c>
      <c r="D157" s="78">
        <f t="shared" si="22"/>
        <v>1.5266212465304063</v>
      </c>
      <c r="E157" s="78">
        <f t="shared" si="23"/>
        <v>3.1316133634526215</v>
      </c>
      <c r="F157" s="78">
        <f t="shared" si="24"/>
        <v>3.2871083718541345</v>
      </c>
      <c r="G157" s="78">
        <f t="shared" si="25"/>
        <v>5.2950955943474645</v>
      </c>
      <c r="H157" s="78">
        <f t="shared" si="26"/>
        <v>4.8500045365688695</v>
      </c>
      <c r="I157" s="78">
        <f t="shared" si="27"/>
        <v>3.5094348724463131</v>
      </c>
      <c r="J157" s="78">
        <f t="shared" si="28"/>
        <v>0.75805131546535931</v>
      </c>
      <c r="K157" s="78">
        <f t="shared" si="29"/>
        <v>0.73523964738128755</v>
      </c>
      <c r="L157" s="78">
        <f t="shared" si="30"/>
        <v>0.78589823283900184</v>
      </c>
      <c r="M157" s="78">
        <f t="shared" si="31"/>
        <v>0.64885148076246568</v>
      </c>
    </row>
    <row r="158" spans="1:13" x14ac:dyDescent="0.25">
      <c r="A158" s="61">
        <v>36</v>
      </c>
      <c r="B158" s="61"/>
      <c r="C158" s="77" t="s">
        <v>97</v>
      </c>
      <c r="D158" s="78">
        <f t="shared" si="22"/>
        <v>5.7826562368575996</v>
      </c>
      <c r="E158" s="78">
        <f t="shared" si="23"/>
        <v>6.5343003210082031</v>
      </c>
      <c r="F158" s="78">
        <f t="shared" si="24"/>
        <v>5.6929689400697425</v>
      </c>
      <c r="G158" s="78">
        <f t="shared" si="25"/>
        <v>8.3485730119146577</v>
      </c>
      <c r="H158" s="78">
        <f t="shared" si="26"/>
        <v>10.801982893011209</v>
      </c>
      <c r="I158" s="78">
        <f t="shared" si="27"/>
        <v>9.264425666712226</v>
      </c>
      <c r="J158" s="78">
        <f t="shared" si="28"/>
        <v>9.4216084355060428</v>
      </c>
      <c r="K158" s="78">
        <f t="shared" si="29"/>
        <v>8.0811541595673759</v>
      </c>
      <c r="L158" s="78">
        <f t="shared" si="30"/>
        <v>7.0597637865198468</v>
      </c>
      <c r="M158" s="78">
        <f t="shared" si="31"/>
        <v>7.7067399773292857</v>
      </c>
    </row>
    <row r="160" spans="1:13" x14ac:dyDescent="0.25">
      <c r="C160" s="33"/>
    </row>
    <row r="161" spans="3:3" x14ac:dyDescent="0.25">
      <c r="C161" s="33"/>
    </row>
    <row r="162" spans="3:3" x14ac:dyDescent="0.25">
      <c r="C162" s="33"/>
    </row>
  </sheetData>
  <mergeCells count="2">
    <mergeCell ref="A3:C3"/>
    <mergeCell ref="A108:C108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&amp;L&amp;"Lato,Normal"&amp;9Secretaría de Investigación
Escuela de Economía y Negocios - UNSAM&amp;C&amp;"Lato,Negrita"Base de Información 
Industrial Argentina&amp;R&amp;"Lato,Normal"&amp;9&amp;A</oddHeader>
  </headerFooter>
  <ignoredErrors>
    <ignoredError sqref="D7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view="pageLayout" zoomScaleNormal="100" workbookViewId="0">
      <selection activeCell="C2" sqref="C2"/>
    </sheetView>
  </sheetViews>
  <sheetFormatPr baseColWidth="10" defaultRowHeight="15" x14ac:dyDescent="0.25"/>
  <cols>
    <col min="1" max="2" width="4.42578125" customWidth="1"/>
    <col min="3" max="3" width="46.140625" customWidth="1"/>
    <col min="4" max="13" width="9.140625" customWidth="1"/>
    <col min="14" max="15" width="9.140625" style="144" customWidth="1"/>
  </cols>
  <sheetData>
    <row r="1" spans="1:15" x14ac:dyDescent="0.25">
      <c r="A1" s="2" t="s">
        <v>15</v>
      </c>
      <c r="B1" s="2"/>
      <c r="C1" s="1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 x14ac:dyDescent="0.25">
      <c r="C2" s="1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x14ac:dyDescent="0.25">
      <c r="A3" s="147"/>
      <c r="B3" s="147"/>
      <c r="C3" s="147"/>
      <c r="D3" s="60">
        <v>1895</v>
      </c>
      <c r="E3" s="60">
        <v>1914</v>
      </c>
      <c r="F3" s="60">
        <v>1935</v>
      </c>
      <c r="G3" s="60">
        <v>1946</v>
      </c>
      <c r="H3" s="60">
        <v>1953</v>
      </c>
      <c r="I3" s="60">
        <v>1963</v>
      </c>
      <c r="J3" s="60">
        <v>1973</v>
      </c>
      <c r="K3" s="60">
        <v>1984</v>
      </c>
      <c r="L3" s="60">
        <v>1993</v>
      </c>
      <c r="M3" s="60">
        <v>2003</v>
      </c>
      <c r="N3" s="145"/>
      <c r="O3" s="145"/>
    </row>
    <row r="4" spans="1:15" x14ac:dyDescent="0.25">
      <c r="A4" s="61"/>
      <c r="B4" s="61"/>
      <c r="C4" s="62" t="s">
        <v>98</v>
      </c>
      <c r="D4" s="63">
        <v>170228</v>
      </c>
      <c r="E4" s="63">
        <v>353542</v>
      </c>
      <c r="F4" s="63">
        <v>455378</v>
      </c>
      <c r="G4" s="63">
        <v>998830</v>
      </c>
      <c r="H4" s="63">
        <v>1135937</v>
      </c>
      <c r="I4" s="63">
        <v>1262457</v>
      </c>
      <c r="J4" s="63">
        <v>1523869</v>
      </c>
      <c r="K4" s="63">
        <v>1377668</v>
      </c>
      <c r="L4" s="63">
        <v>1007909</v>
      </c>
      <c r="M4" s="63">
        <v>939449</v>
      </c>
      <c r="N4" s="141"/>
      <c r="O4" s="142"/>
    </row>
    <row r="5" spans="1:15" x14ac:dyDescent="0.25">
      <c r="A5" s="61">
        <v>15</v>
      </c>
      <c r="B5" s="61"/>
      <c r="C5" s="64" t="s">
        <v>23</v>
      </c>
      <c r="D5" s="65">
        <f t="shared" ref="D5:M5" si="0">SUM(D6:D20)</f>
        <v>57417</v>
      </c>
      <c r="E5" s="65">
        <f t="shared" si="0"/>
        <v>135072</v>
      </c>
      <c r="F5" s="65">
        <f t="shared" si="0"/>
        <v>114188</v>
      </c>
      <c r="G5" s="65">
        <f t="shared" si="0"/>
        <v>243579</v>
      </c>
      <c r="H5" s="65">
        <f t="shared" si="0"/>
        <v>238189</v>
      </c>
      <c r="I5" s="65">
        <f t="shared" si="0"/>
        <v>263743</v>
      </c>
      <c r="J5" s="65">
        <f t="shared" si="0"/>
        <v>311573</v>
      </c>
      <c r="K5" s="65">
        <f t="shared" si="0"/>
        <v>353454</v>
      </c>
      <c r="L5" s="65">
        <f t="shared" si="0"/>
        <v>269784</v>
      </c>
      <c r="M5" s="65">
        <f t="shared" si="0"/>
        <v>285946</v>
      </c>
      <c r="N5" s="143"/>
      <c r="O5" s="142"/>
    </row>
    <row r="6" spans="1:15" x14ac:dyDescent="0.25">
      <c r="A6" s="61">
        <v>15</v>
      </c>
      <c r="B6" s="61" t="s">
        <v>175</v>
      </c>
      <c r="C6" s="46" t="s">
        <v>0</v>
      </c>
      <c r="D6" s="66">
        <v>6830</v>
      </c>
      <c r="E6" s="66">
        <v>16282</v>
      </c>
      <c r="F6" s="66">
        <v>27893</v>
      </c>
      <c r="G6" s="66">
        <v>60691</v>
      </c>
      <c r="H6" s="66">
        <v>54301</v>
      </c>
      <c r="I6" s="66">
        <v>46850</v>
      </c>
      <c r="J6" s="66">
        <v>65774</v>
      </c>
      <c r="K6" s="66">
        <v>67573</v>
      </c>
      <c r="L6" s="66">
        <v>48247</v>
      </c>
      <c r="M6" s="66">
        <v>52529</v>
      </c>
      <c r="N6" s="141"/>
      <c r="O6" s="141"/>
    </row>
    <row r="7" spans="1:15" x14ac:dyDescent="0.25">
      <c r="A7" s="61">
        <v>15</v>
      </c>
      <c r="B7" s="61" t="s">
        <v>176</v>
      </c>
      <c r="C7" s="46" t="s">
        <v>1</v>
      </c>
      <c r="D7" s="67">
        <v>82</v>
      </c>
      <c r="E7" s="67">
        <v>278</v>
      </c>
      <c r="F7" s="67">
        <v>590</v>
      </c>
      <c r="G7" s="66">
        <v>1562</v>
      </c>
      <c r="H7" s="66">
        <v>1533</v>
      </c>
      <c r="I7" s="66">
        <v>2763</v>
      </c>
      <c r="J7" s="66">
        <v>8124</v>
      </c>
      <c r="K7" s="66">
        <v>10530</v>
      </c>
      <c r="L7" s="66">
        <v>6920</v>
      </c>
      <c r="M7" s="66">
        <v>10255</v>
      </c>
      <c r="N7" s="141"/>
      <c r="O7" s="141"/>
    </row>
    <row r="8" spans="1:15" x14ac:dyDescent="0.25">
      <c r="A8" s="61">
        <v>15</v>
      </c>
      <c r="B8" s="61" t="s">
        <v>177</v>
      </c>
      <c r="C8" s="46" t="s">
        <v>2</v>
      </c>
      <c r="D8" s="66">
        <v>2087</v>
      </c>
      <c r="E8" s="66">
        <v>1608</v>
      </c>
      <c r="F8" s="66">
        <v>1791</v>
      </c>
      <c r="G8" s="66">
        <v>7077</v>
      </c>
      <c r="H8" s="66">
        <v>7178</v>
      </c>
      <c r="I8" s="66">
        <v>18912</v>
      </c>
      <c r="J8" s="66">
        <v>16195</v>
      </c>
      <c r="K8" s="66">
        <v>32169</v>
      </c>
      <c r="L8" s="66">
        <v>16630</v>
      </c>
      <c r="M8" s="66">
        <v>16576</v>
      </c>
      <c r="N8" s="141"/>
      <c r="O8" s="141"/>
    </row>
    <row r="9" spans="1:15" x14ac:dyDescent="0.25">
      <c r="A9" s="61">
        <v>15</v>
      </c>
      <c r="B9" s="61" t="s">
        <v>102</v>
      </c>
      <c r="C9" s="46" t="s">
        <v>3</v>
      </c>
      <c r="D9" s="67">
        <v>633</v>
      </c>
      <c r="E9" s="66">
        <v>468</v>
      </c>
      <c r="F9" s="66">
        <v>2587</v>
      </c>
      <c r="G9" s="66">
        <v>12349</v>
      </c>
      <c r="H9" s="66">
        <v>10695</v>
      </c>
      <c r="I9" s="66">
        <v>9554</v>
      </c>
      <c r="J9" s="66">
        <v>7232</v>
      </c>
      <c r="K9" s="66">
        <v>9282</v>
      </c>
      <c r="L9" s="66">
        <v>5653</v>
      </c>
      <c r="M9" s="66">
        <v>9223</v>
      </c>
      <c r="N9" s="141"/>
      <c r="O9" s="141"/>
    </row>
    <row r="10" spans="1:15" x14ac:dyDescent="0.25">
      <c r="A10" s="61">
        <v>15</v>
      </c>
      <c r="B10" s="61" t="s">
        <v>178</v>
      </c>
      <c r="C10" s="46" t="s">
        <v>4</v>
      </c>
      <c r="D10" s="66">
        <v>1758</v>
      </c>
      <c r="E10" s="66">
        <v>28589</v>
      </c>
      <c r="F10" s="66">
        <v>6761</v>
      </c>
      <c r="G10" s="66">
        <v>17728</v>
      </c>
      <c r="H10" s="66">
        <v>15638</v>
      </c>
      <c r="I10" s="66">
        <v>19037</v>
      </c>
      <c r="J10" s="66">
        <v>20768</v>
      </c>
      <c r="K10" s="66">
        <v>24867</v>
      </c>
      <c r="L10" s="66">
        <v>21736</v>
      </c>
      <c r="M10" s="66">
        <v>22696</v>
      </c>
      <c r="N10" s="141"/>
      <c r="O10" s="141"/>
    </row>
    <row r="11" spans="1:15" x14ac:dyDescent="0.25">
      <c r="A11" s="61">
        <v>15</v>
      </c>
      <c r="B11" s="61" t="s">
        <v>179</v>
      </c>
      <c r="C11" s="46" t="s">
        <v>5</v>
      </c>
      <c r="D11" s="66">
        <v>4079</v>
      </c>
      <c r="E11" s="66">
        <v>5460</v>
      </c>
      <c r="F11" s="66">
        <v>6450</v>
      </c>
      <c r="G11" s="66">
        <v>11390</v>
      </c>
      <c r="H11" s="66">
        <v>12514</v>
      </c>
      <c r="I11" s="66">
        <v>12581</v>
      </c>
      <c r="J11" s="66">
        <v>11294</v>
      </c>
      <c r="K11" s="66">
        <v>10696</v>
      </c>
      <c r="L11" s="66">
        <v>10111</v>
      </c>
      <c r="M11" s="66">
        <v>10676</v>
      </c>
      <c r="N11" s="141"/>
      <c r="O11" s="141"/>
    </row>
    <row r="12" spans="1:15" x14ac:dyDescent="0.25">
      <c r="A12" s="61">
        <v>15</v>
      </c>
      <c r="B12" s="61" t="s">
        <v>180</v>
      </c>
      <c r="C12" s="46" t="s">
        <v>6</v>
      </c>
      <c r="D12" s="66">
        <v>11787</v>
      </c>
      <c r="E12" s="66">
        <v>29167</v>
      </c>
      <c r="F12" s="66">
        <v>29087</v>
      </c>
      <c r="G12" s="66">
        <v>56449</v>
      </c>
      <c r="H12" s="66">
        <v>42100</v>
      </c>
      <c r="I12" s="66">
        <v>61245</v>
      </c>
      <c r="J12" s="66">
        <v>67158</v>
      </c>
      <c r="K12" s="66">
        <v>83225</v>
      </c>
      <c r="L12" s="66">
        <v>73367</v>
      </c>
      <c r="M12" s="66">
        <v>63609</v>
      </c>
      <c r="N12" s="141"/>
      <c r="O12" s="141"/>
    </row>
    <row r="13" spans="1:15" x14ac:dyDescent="0.25">
      <c r="A13" s="61">
        <v>15</v>
      </c>
      <c r="B13" s="61" t="s">
        <v>181</v>
      </c>
      <c r="C13" s="46" t="s">
        <v>7</v>
      </c>
      <c r="D13" s="66">
        <v>10757</v>
      </c>
      <c r="E13" s="66">
        <v>14685</v>
      </c>
      <c r="F13" s="66">
        <v>5172</v>
      </c>
      <c r="G13" s="66">
        <v>11335</v>
      </c>
      <c r="H13" s="66">
        <v>32137</v>
      </c>
      <c r="I13" s="66">
        <v>15487</v>
      </c>
      <c r="J13" s="66">
        <v>29146</v>
      </c>
      <c r="K13" s="66">
        <v>16025</v>
      </c>
      <c r="L13" s="66">
        <v>8338</v>
      </c>
      <c r="M13" s="66">
        <v>8039</v>
      </c>
      <c r="N13" s="141"/>
      <c r="O13" s="141"/>
    </row>
    <row r="14" spans="1:15" x14ac:dyDescent="0.25">
      <c r="A14" s="61">
        <v>15</v>
      </c>
      <c r="B14" s="61" t="s">
        <v>182</v>
      </c>
      <c r="C14" s="46" t="s">
        <v>8</v>
      </c>
      <c r="D14" s="66">
        <v>2940</v>
      </c>
      <c r="E14" s="66">
        <v>5712</v>
      </c>
      <c r="F14" s="66">
        <v>4881</v>
      </c>
      <c r="G14" s="66">
        <v>9413</v>
      </c>
      <c r="H14" s="66">
        <v>7810</v>
      </c>
      <c r="I14" s="66">
        <v>7532</v>
      </c>
      <c r="J14" s="66">
        <v>9642</v>
      </c>
      <c r="K14" s="66">
        <v>10279</v>
      </c>
      <c r="L14" s="66">
        <v>8862</v>
      </c>
      <c r="M14" s="66">
        <v>11473</v>
      </c>
      <c r="N14" s="141"/>
      <c r="O14" s="141"/>
    </row>
    <row r="15" spans="1:15" x14ac:dyDescent="0.25">
      <c r="A15" s="61">
        <v>15</v>
      </c>
      <c r="B15" s="61" t="s">
        <v>183</v>
      </c>
      <c r="C15" s="46" t="s">
        <v>9</v>
      </c>
      <c r="D15" s="66">
        <v>1817</v>
      </c>
      <c r="E15" s="66">
        <v>3880</v>
      </c>
      <c r="F15" s="66">
        <v>5123</v>
      </c>
      <c r="G15" s="66">
        <v>8099</v>
      </c>
      <c r="H15" s="66">
        <v>6974</v>
      </c>
      <c r="I15" s="66">
        <v>8419</v>
      </c>
      <c r="J15" s="66">
        <v>8483</v>
      </c>
      <c r="K15" s="66">
        <v>10700</v>
      </c>
      <c r="L15" s="66">
        <v>9388</v>
      </c>
      <c r="M15" s="66">
        <v>9855</v>
      </c>
      <c r="N15" s="141"/>
      <c r="O15" s="141"/>
    </row>
    <row r="16" spans="1:15" x14ac:dyDescent="0.25">
      <c r="A16" s="61">
        <v>15</v>
      </c>
      <c r="B16" s="61" t="s">
        <v>184</v>
      </c>
      <c r="C16" s="46" t="s">
        <v>10</v>
      </c>
      <c r="D16" s="66">
        <v>1153</v>
      </c>
      <c r="E16" s="66">
        <v>1568</v>
      </c>
      <c r="F16" s="66">
        <v>4214</v>
      </c>
      <c r="G16" s="66">
        <v>4967</v>
      </c>
      <c r="H16" s="66">
        <v>5092</v>
      </c>
      <c r="I16" s="66">
        <v>7093</v>
      </c>
      <c r="J16" s="66">
        <v>6220</v>
      </c>
      <c r="K16" s="66">
        <v>9924</v>
      </c>
      <c r="L16" s="66">
        <v>5951</v>
      </c>
      <c r="M16" s="66">
        <v>10397</v>
      </c>
      <c r="N16" s="141"/>
      <c r="O16" s="141"/>
    </row>
    <row r="17" spans="1:15" x14ac:dyDescent="0.25">
      <c r="A17" s="61">
        <v>15</v>
      </c>
      <c r="B17" s="61" t="s">
        <v>185</v>
      </c>
      <c r="C17" s="46" t="s">
        <v>1223</v>
      </c>
      <c r="D17" s="66">
        <v>6112</v>
      </c>
      <c r="E17" s="66">
        <v>4168</v>
      </c>
      <c r="F17" s="66">
        <v>1565</v>
      </c>
      <c r="G17" s="66">
        <v>7383</v>
      </c>
      <c r="H17" s="66">
        <v>6708</v>
      </c>
      <c r="I17" s="66">
        <v>4548</v>
      </c>
      <c r="J17" s="66">
        <v>5575</v>
      </c>
      <c r="K17" s="66">
        <v>3921</v>
      </c>
      <c r="L17" s="66">
        <v>2401</v>
      </c>
      <c r="M17" s="66">
        <v>1901</v>
      </c>
      <c r="N17" s="141"/>
      <c r="O17" s="141"/>
    </row>
    <row r="18" spans="1:15" x14ac:dyDescent="0.25">
      <c r="A18" s="61">
        <v>15</v>
      </c>
      <c r="B18" s="61" t="s">
        <v>1168</v>
      </c>
      <c r="C18" s="46" t="s">
        <v>11</v>
      </c>
      <c r="D18" s="66">
        <v>4568</v>
      </c>
      <c r="E18" s="66">
        <v>16362</v>
      </c>
      <c r="F18" s="66">
        <v>7510</v>
      </c>
      <c r="G18" s="66">
        <v>10483</v>
      </c>
      <c r="H18" s="66">
        <v>11082</v>
      </c>
      <c r="I18" s="66">
        <v>17043</v>
      </c>
      <c r="J18" s="66">
        <v>13631</v>
      </c>
      <c r="K18" s="66">
        <v>16868</v>
      </c>
      <c r="L18" s="66">
        <v>13405</v>
      </c>
      <c r="M18" s="66">
        <v>17346</v>
      </c>
      <c r="N18" s="141"/>
      <c r="O18" s="141"/>
    </row>
    <row r="19" spans="1:15" x14ac:dyDescent="0.25">
      <c r="A19" s="61">
        <v>15</v>
      </c>
      <c r="B19" s="61" t="s">
        <v>1169</v>
      </c>
      <c r="C19" s="46" t="s">
        <v>12</v>
      </c>
      <c r="D19" s="67">
        <v>957</v>
      </c>
      <c r="E19" s="66">
        <v>2599</v>
      </c>
      <c r="F19" s="66">
        <v>4131</v>
      </c>
      <c r="G19" s="66">
        <v>8322</v>
      </c>
      <c r="H19" s="66">
        <v>9918</v>
      </c>
      <c r="I19" s="66">
        <v>4872</v>
      </c>
      <c r="J19" s="66">
        <v>5739</v>
      </c>
      <c r="K19" s="66">
        <v>3487</v>
      </c>
      <c r="L19" s="66">
        <v>3925</v>
      </c>
      <c r="M19" s="66">
        <v>3582</v>
      </c>
      <c r="N19" s="141"/>
      <c r="O19" s="141"/>
    </row>
    <row r="20" spans="1:15" x14ac:dyDescent="0.25">
      <c r="A20" s="61">
        <v>15</v>
      </c>
      <c r="B20" s="61" t="s">
        <v>186</v>
      </c>
      <c r="C20" s="46" t="s">
        <v>1182</v>
      </c>
      <c r="D20" s="66">
        <v>1857</v>
      </c>
      <c r="E20" s="66">
        <v>4246</v>
      </c>
      <c r="F20" s="66">
        <v>6433</v>
      </c>
      <c r="G20" s="66">
        <v>16331</v>
      </c>
      <c r="H20" s="66">
        <v>14509</v>
      </c>
      <c r="I20" s="66">
        <v>27807</v>
      </c>
      <c r="J20" s="66">
        <v>36592</v>
      </c>
      <c r="K20" s="66">
        <v>43908</v>
      </c>
      <c r="L20" s="66">
        <v>34850</v>
      </c>
      <c r="M20" s="66">
        <v>37789</v>
      </c>
      <c r="N20" s="141"/>
      <c r="O20" s="141"/>
    </row>
    <row r="21" spans="1:15" x14ac:dyDescent="0.25">
      <c r="A21" s="61">
        <v>16</v>
      </c>
      <c r="B21" s="61"/>
      <c r="C21" s="64" t="s">
        <v>17</v>
      </c>
      <c r="D21" s="65">
        <f t="shared" ref="D21:M21" si="1">SUM(D22)</f>
        <v>5751</v>
      </c>
      <c r="E21" s="65">
        <f t="shared" si="1"/>
        <v>7121</v>
      </c>
      <c r="F21" s="65">
        <f t="shared" si="1"/>
        <v>9074</v>
      </c>
      <c r="G21" s="65">
        <f t="shared" si="1"/>
        <v>10447</v>
      </c>
      <c r="H21" s="65">
        <f t="shared" si="1"/>
        <v>10959</v>
      </c>
      <c r="I21" s="65">
        <f t="shared" si="1"/>
        <v>8225</v>
      </c>
      <c r="J21" s="65">
        <f t="shared" si="1"/>
        <v>8791</v>
      </c>
      <c r="K21" s="65">
        <f t="shared" si="1"/>
        <v>7176</v>
      </c>
      <c r="L21" s="65">
        <f t="shared" si="1"/>
        <v>5877</v>
      </c>
      <c r="M21" s="65">
        <f t="shared" si="1"/>
        <v>5900</v>
      </c>
      <c r="N21" s="143"/>
      <c r="O21" s="142"/>
    </row>
    <row r="22" spans="1:15" x14ac:dyDescent="0.25">
      <c r="A22" s="61">
        <v>16</v>
      </c>
      <c r="B22" s="61" t="s">
        <v>175</v>
      </c>
      <c r="C22" s="46" t="s">
        <v>17</v>
      </c>
      <c r="D22" s="66">
        <v>5751</v>
      </c>
      <c r="E22" s="66">
        <v>7121</v>
      </c>
      <c r="F22" s="66">
        <v>9074</v>
      </c>
      <c r="G22" s="66">
        <v>10447</v>
      </c>
      <c r="H22" s="66">
        <v>10959</v>
      </c>
      <c r="I22" s="66">
        <v>8225</v>
      </c>
      <c r="J22" s="66">
        <v>8791</v>
      </c>
      <c r="K22" s="66">
        <v>7176</v>
      </c>
      <c r="L22" s="66">
        <v>5877</v>
      </c>
      <c r="M22" s="66">
        <v>5900</v>
      </c>
      <c r="N22" s="141"/>
      <c r="O22" s="142"/>
    </row>
    <row r="23" spans="1:15" x14ac:dyDescent="0.25">
      <c r="A23" s="61">
        <v>17</v>
      </c>
      <c r="B23" s="61"/>
      <c r="C23" s="64" t="s">
        <v>21</v>
      </c>
      <c r="D23" s="65">
        <f t="shared" ref="D23:M23" si="2">SUM(D24:D25)</f>
        <v>3098</v>
      </c>
      <c r="E23" s="65">
        <f t="shared" si="2"/>
        <v>14131</v>
      </c>
      <c r="F23" s="65">
        <f t="shared" si="2"/>
        <v>51441</v>
      </c>
      <c r="G23" s="65">
        <f t="shared" si="2"/>
        <v>125630</v>
      </c>
      <c r="H23" s="65">
        <f t="shared" si="2"/>
        <v>166480</v>
      </c>
      <c r="I23" s="65">
        <f t="shared" si="2"/>
        <v>132791</v>
      </c>
      <c r="J23" s="65">
        <f t="shared" si="2"/>
        <v>131643</v>
      </c>
      <c r="K23" s="65">
        <f t="shared" si="2"/>
        <v>95417</v>
      </c>
      <c r="L23" s="65">
        <f t="shared" si="2"/>
        <v>52682</v>
      </c>
      <c r="M23" s="65">
        <f t="shared" si="2"/>
        <v>42924</v>
      </c>
      <c r="N23" s="143"/>
      <c r="O23" s="142"/>
    </row>
    <row r="24" spans="1:15" x14ac:dyDescent="0.25">
      <c r="A24" s="61">
        <v>17</v>
      </c>
      <c r="B24" s="61" t="s">
        <v>175</v>
      </c>
      <c r="C24" s="46" t="s">
        <v>24</v>
      </c>
      <c r="D24" s="66">
        <v>3098</v>
      </c>
      <c r="E24" s="66">
        <v>12808</v>
      </c>
      <c r="F24" s="66">
        <v>44261</v>
      </c>
      <c r="G24" s="66">
        <v>114400</v>
      </c>
      <c r="H24" s="66">
        <v>152502</v>
      </c>
      <c r="I24" s="66">
        <v>120528</v>
      </c>
      <c r="J24" s="66">
        <v>114407</v>
      </c>
      <c r="K24" s="66">
        <v>78904</v>
      </c>
      <c r="L24" s="66">
        <v>41650</v>
      </c>
      <c r="M24" s="66">
        <v>29879</v>
      </c>
      <c r="N24" s="141"/>
      <c r="O24" s="141"/>
    </row>
    <row r="25" spans="1:15" x14ac:dyDescent="0.25">
      <c r="A25" s="61">
        <v>17</v>
      </c>
      <c r="B25" s="61" t="s">
        <v>176</v>
      </c>
      <c r="C25" s="46" t="s">
        <v>1181</v>
      </c>
      <c r="D25" s="67">
        <v>0</v>
      </c>
      <c r="E25" s="66">
        <v>1323</v>
      </c>
      <c r="F25" s="66">
        <v>7180</v>
      </c>
      <c r="G25" s="66">
        <v>11230</v>
      </c>
      <c r="H25" s="66">
        <v>13978</v>
      </c>
      <c r="I25" s="66">
        <v>12263</v>
      </c>
      <c r="J25" s="66">
        <v>17236</v>
      </c>
      <c r="K25" s="66">
        <v>16513</v>
      </c>
      <c r="L25" s="66">
        <v>11032</v>
      </c>
      <c r="M25" s="66">
        <v>13045</v>
      </c>
      <c r="N25" s="141"/>
      <c r="O25" s="141"/>
    </row>
    <row r="26" spans="1:15" x14ac:dyDescent="0.25">
      <c r="A26" s="61">
        <v>18</v>
      </c>
      <c r="B26" s="61"/>
      <c r="C26" s="64" t="s">
        <v>22</v>
      </c>
      <c r="D26" s="65">
        <f t="shared" ref="D26:M26" si="3">SUM(D27)</f>
        <v>14448</v>
      </c>
      <c r="E26" s="65">
        <f t="shared" si="3"/>
        <v>6222</v>
      </c>
      <c r="F26" s="65">
        <f t="shared" si="3"/>
        <v>25507</v>
      </c>
      <c r="G26" s="65">
        <f t="shared" si="3"/>
        <v>63879</v>
      </c>
      <c r="H26" s="65">
        <f t="shared" si="3"/>
        <v>60349</v>
      </c>
      <c r="I26" s="65">
        <f t="shared" si="3"/>
        <v>55878</v>
      </c>
      <c r="J26" s="65">
        <f t="shared" si="3"/>
        <v>72202</v>
      </c>
      <c r="K26" s="65">
        <f t="shared" si="3"/>
        <v>67572</v>
      </c>
      <c r="L26" s="65">
        <f t="shared" si="3"/>
        <v>48751</v>
      </c>
      <c r="M26" s="65">
        <f t="shared" si="3"/>
        <v>37046</v>
      </c>
      <c r="N26" s="143"/>
      <c r="O26" s="142"/>
    </row>
    <row r="27" spans="1:15" x14ac:dyDescent="0.25">
      <c r="A27" s="61">
        <v>18</v>
      </c>
      <c r="B27" s="61" t="s">
        <v>175</v>
      </c>
      <c r="C27" s="46" t="s">
        <v>20</v>
      </c>
      <c r="D27" s="66">
        <v>14448</v>
      </c>
      <c r="E27" s="66">
        <v>6222</v>
      </c>
      <c r="F27" s="66">
        <v>25507</v>
      </c>
      <c r="G27" s="66">
        <v>63879</v>
      </c>
      <c r="H27" s="66">
        <v>60349</v>
      </c>
      <c r="I27" s="66">
        <v>55878</v>
      </c>
      <c r="J27" s="66">
        <v>72202</v>
      </c>
      <c r="K27" s="66">
        <v>67572</v>
      </c>
      <c r="L27" s="66">
        <v>48751</v>
      </c>
      <c r="M27" s="66">
        <v>37046</v>
      </c>
      <c r="N27" s="141"/>
      <c r="O27" s="141"/>
    </row>
    <row r="28" spans="1:15" x14ac:dyDescent="0.25">
      <c r="A28" s="61">
        <v>19</v>
      </c>
      <c r="B28" s="61"/>
      <c r="C28" s="64" t="s">
        <v>1170</v>
      </c>
      <c r="D28" s="65">
        <f t="shared" ref="D28:M28" si="4">SUM(D29:D30)</f>
        <v>20184</v>
      </c>
      <c r="E28" s="65">
        <f t="shared" si="4"/>
        <v>26749</v>
      </c>
      <c r="F28" s="65">
        <f t="shared" si="4"/>
        <v>26399</v>
      </c>
      <c r="G28" s="65">
        <f t="shared" si="4"/>
        <v>55958</v>
      </c>
      <c r="H28" s="65">
        <f t="shared" si="4"/>
        <v>48316</v>
      </c>
      <c r="I28" s="65">
        <f t="shared" si="4"/>
        <v>37852</v>
      </c>
      <c r="J28" s="65">
        <f t="shared" si="4"/>
        <v>41873</v>
      </c>
      <c r="K28" s="65">
        <f t="shared" si="4"/>
        <v>48379</v>
      </c>
      <c r="L28" s="65">
        <f t="shared" si="4"/>
        <v>41543</v>
      </c>
      <c r="M28" s="65">
        <f t="shared" si="4"/>
        <v>35068</v>
      </c>
      <c r="N28" s="143"/>
      <c r="O28" s="142"/>
    </row>
    <row r="29" spans="1:15" x14ac:dyDescent="0.25">
      <c r="A29" s="61">
        <v>19</v>
      </c>
      <c r="B29" s="61" t="s">
        <v>175</v>
      </c>
      <c r="C29" s="46" t="s">
        <v>18</v>
      </c>
      <c r="D29" s="66">
        <v>14419</v>
      </c>
      <c r="E29" s="66">
        <v>17733</v>
      </c>
      <c r="F29" s="66">
        <v>19919</v>
      </c>
      <c r="G29" s="66">
        <v>36301</v>
      </c>
      <c r="H29" s="66">
        <v>34408</v>
      </c>
      <c r="I29" s="66">
        <v>28789</v>
      </c>
      <c r="J29" s="66">
        <v>32139</v>
      </c>
      <c r="K29" s="66">
        <v>31596</v>
      </c>
      <c r="L29" s="66">
        <v>26776</v>
      </c>
      <c r="M29" s="66">
        <v>19830</v>
      </c>
      <c r="N29" s="141"/>
      <c r="O29" s="141"/>
    </row>
    <row r="30" spans="1:15" x14ac:dyDescent="0.25">
      <c r="A30" s="61">
        <v>19</v>
      </c>
      <c r="B30" s="61" t="s">
        <v>176</v>
      </c>
      <c r="C30" s="46" t="s">
        <v>19</v>
      </c>
      <c r="D30" s="66">
        <v>5765</v>
      </c>
      <c r="E30" s="66">
        <v>9016</v>
      </c>
      <c r="F30" s="66">
        <v>6480</v>
      </c>
      <c r="G30" s="66">
        <v>19657</v>
      </c>
      <c r="H30" s="66">
        <v>13908</v>
      </c>
      <c r="I30" s="66">
        <v>9063</v>
      </c>
      <c r="J30" s="66">
        <v>9734</v>
      </c>
      <c r="K30" s="66">
        <v>16783</v>
      </c>
      <c r="L30" s="66">
        <v>14767</v>
      </c>
      <c r="M30" s="66">
        <v>15238</v>
      </c>
      <c r="N30" s="141"/>
      <c r="O30" s="141"/>
    </row>
    <row r="31" spans="1:15" x14ac:dyDescent="0.25">
      <c r="A31" s="61">
        <v>20</v>
      </c>
      <c r="B31" s="61"/>
      <c r="C31" s="64" t="s">
        <v>29</v>
      </c>
      <c r="D31" s="65">
        <f t="shared" ref="D31:M31" si="5">SUM(D32:D35)</f>
        <v>16965</v>
      </c>
      <c r="E31" s="65">
        <f t="shared" si="5"/>
        <v>41908</v>
      </c>
      <c r="F31" s="65">
        <f t="shared" si="5"/>
        <v>23514</v>
      </c>
      <c r="G31" s="65">
        <f t="shared" si="5"/>
        <v>74859</v>
      </c>
      <c r="H31" s="65">
        <f t="shared" si="5"/>
        <v>68362</v>
      </c>
      <c r="I31" s="65">
        <f t="shared" si="5"/>
        <v>43984</v>
      </c>
      <c r="J31" s="65">
        <f t="shared" si="5"/>
        <v>53954</v>
      </c>
      <c r="K31" s="65">
        <f t="shared" si="5"/>
        <v>50086</v>
      </c>
      <c r="L31" s="65">
        <f t="shared" si="5"/>
        <v>26764</v>
      </c>
      <c r="M31" s="65">
        <f t="shared" si="5"/>
        <v>30316</v>
      </c>
      <c r="N31" s="143"/>
      <c r="O31" s="142"/>
    </row>
    <row r="32" spans="1:15" x14ac:dyDescent="0.25">
      <c r="A32" s="61">
        <v>20</v>
      </c>
      <c r="B32" s="61" t="s">
        <v>175</v>
      </c>
      <c r="C32" s="46" t="s">
        <v>25</v>
      </c>
      <c r="D32" s="66">
        <v>6940</v>
      </c>
      <c r="E32" s="66">
        <v>26994</v>
      </c>
      <c r="F32" s="66">
        <v>10854</v>
      </c>
      <c r="G32" s="66">
        <v>46250</v>
      </c>
      <c r="H32" s="66">
        <v>47487</v>
      </c>
      <c r="I32" s="66">
        <v>16013</v>
      </c>
      <c r="J32" s="66">
        <v>23954</v>
      </c>
      <c r="K32" s="66">
        <v>24610</v>
      </c>
      <c r="L32" s="66">
        <v>11914</v>
      </c>
      <c r="M32" s="66">
        <v>16417</v>
      </c>
      <c r="N32" s="141"/>
      <c r="O32" s="141"/>
    </row>
    <row r="33" spans="1:15" x14ac:dyDescent="0.25">
      <c r="A33" s="61">
        <v>20</v>
      </c>
      <c r="B33" s="61" t="s">
        <v>176</v>
      </c>
      <c r="C33" s="46" t="s">
        <v>26</v>
      </c>
      <c r="D33" s="66">
        <v>9253</v>
      </c>
      <c r="E33" s="66">
        <v>13550</v>
      </c>
      <c r="F33" s="66">
        <v>4862</v>
      </c>
      <c r="G33" s="66">
        <v>16685</v>
      </c>
      <c r="H33" s="66">
        <v>13226</v>
      </c>
      <c r="I33" s="66">
        <v>15494</v>
      </c>
      <c r="J33" s="66">
        <v>16109</v>
      </c>
      <c r="K33" s="66">
        <v>14344</v>
      </c>
      <c r="L33" s="66">
        <v>6257</v>
      </c>
      <c r="M33" s="66">
        <v>5672</v>
      </c>
      <c r="N33" s="141"/>
      <c r="O33" s="141"/>
    </row>
    <row r="34" spans="1:15" x14ac:dyDescent="0.25">
      <c r="A34" s="61">
        <v>20</v>
      </c>
      <c r="B34" s="61" t="s">
        <v>177</v>
      </c>
      <c r="C34" s="46" t="s">
        <v>27</v>
      </c>
      <c r="D34" s="67">
        <v>412</v>
      </c>
      <c r="E34" s="67">
        <v>924</v>
      </c>
      <c r="F34" s="66">
        <v>4728</v>
      </c>
      <c r="G34" s="66">
        <v>10571</v>
      </c>
      <c r="H34" s="66">
        <v>5973</v>
      </c>
      <c r="I34" s="66">
        <v>7159</v>
      </c>
      <c r="J34" s="66">
        <v>5202</v>
      </c>
      <c r="K34" s="66">
        <v>4545</v>
      </c>
      <c r="L34" s="66">
        <v>3101</v>
      </c>
      <c r="M34" s="66">
        <v>2889</v>
      </c>
      <c r="N34" s="141"/>
      <c r="O34" s="141"/>
    </row>
    <row r="35" spans="1:15" x14ac:dyDescent="0.25">
      <c r="A35" s="61">
        <v>20</v>
      </c>
      <c r="B35" s="61" t="s">
        <v>102</v>
      </c>
      <c r="C35" s="46" t="s">
        <v>28</v>
      </c>
      <c r="D35" s="67">
        <v>360</v>
      </c>
      <c r="E35" s="67">
        <v>440</v>
      </c>
      <c r="F35" s="66">
        <v>3070</v>
      </c>
      <c r="G35" s="66">
        <v>1353</v>
      </c>
      <c r="H35" s="66">
        <v>1676</v>
      </c>
      <c r="I35" s="66">
        <v>5318</v>
      </c>
      <c r="J35" s="66">
        <v>8689</v>
      </c>
      <c r="K35" s="66">
        <v>6587</v>
      </c>
      <c r="L35" s="66">
        <v>5492</v>
      </c>
      <c r="M35" s="66">
        <v>5338</v>
      </c>
      <c r="N35" s="141"/>
      <c r="O35" s="141"/>
    </row>
    <row r="36" spans="1:15" x14ac:dyDescent="0.25">
      <c r="A36" s="61">
        <v>21</v>
      </c>
      <c r="B36" s="61"/>
      <c r="C36" s="64" t="s">
        <v>1171</v>
      </c>
      <c r="D36" s="68">
        <f t="shared" ref="D36:M36" si="6">SUM(D37:D39)</f>
        <v>0</v>
      </c>
      <c r="E36" s="65">
        <f t="shared" si="6"/>
        <v>3200</v>
      </c>
      <c r="F36" s="65">
        <f t="shared" si="6"/>
        <v>7191</v>
      </c>
      <c r="G36" s="65">
        <f t="shared" si="6"/>
        <v>19040</v>
      </c>
      <c r="H36" s="65">
        <f t="shared" si="6"/>
        <v>20545</v>
      </c>
      <c r="I36" s="65">
        <f t="shared" si="6"/>
        <v>24743</v>
      </c>
      <c r="J36" s="65">
        <f t="shared" si="6"/>
        <v>29446</v>
      </c>
      <c r="K36" s="65">
        <f t="shared" si="6"/>
        <v>31377</v>
      </c>
      <c r="L36" s="65">
        <f t="shared" si="6"/>
        <v>25300</v>
      </c>
      <c r="M36" s="65">
        <f t="shared" si="6"/>
        <v>25897</v>
      </c>
      <c r="N36" s="143"/>
      <c r="O36" s="142"/>
    </row>
    <row r="37" spans="1:15" x14ac:dyDescent="0.25">
      <c r="A37" s="61">
        <v>21</v>
      </c>
      <c r="B37" s="61" t="s">
        <v>175</v>
      </c>
      <c r="C37" s="46" t="s">
        <v>32</v>
      </c>
      <c r="D37" s="67">
        <v>0</v>
      </c>
      <c r="E37" s="67">
        <v>0</v>
      </c>
      <c r="F37" s="67">
        <v>0</v>
      </c>
      <c r="G37" s="67">
        <v>418</v>
      </c>
      <c r="H37" s="67">
        <v>476</v>
      </c>
      <c r="I37" s="67">
        <v>948</v>
      </c>
      <c r="J37" s="67">
        <v>965</v>
      </c>
      <c r="K37" s="66">
        <v>2509</v>
      </c>
      <c r="L37" s="66">
        <v>6873</v>
      </c>
      <c r="M37" s="66">
        <v>6779</v>
      </c>
      <c r="N37" s="141"/>
      <c r="O37" s="141"/>
    </row>
    <row r="38" spans="1:15" x14ac:dyDescent="0.25">
      <c r="A38" s="61">
        <v>21</v>
      </c>
      <c r="B38" s="61" t="s">
        <v>176</v>
      </c>
      <c r="C38" s="46" t="s">
        <v>33</v>
      </c>
      <c r="D38" s="67">
        <v>0</v>
      </c>
      <c r="E38" s="66">
        <v>1901</v>
      </c>
      <c r="F38" s="66">
        <v>5328</v>
      </c>
      <c r="G38" s="66">
        <v>12617</v>
      </c>
      <c r="H38" s="66">
        <v>13243</v>
      </c>
      <c r="I38" s="66">
        <v>15716</v>
      </c>
      <c r="J38" s="66">
        <v>24612</v>
      </c>
      <c r="K38" s="66">
        <v>25053</v>
      </c>
      <c r="L38" s="66">
        <v>10136</v>
      </c>
      <c r="M38" s="66">
        <v>9933</v>
      </c>
      <c r="N38" s="141"/>
      <c r="O38" s="141"/>
    </row>
    <row r="39" spans="1:15" x14ac:dyDescent="0.25">
      <c r="A39" s="61">
        <v>21</v>
      </c>
      <c r="B39" s="61" t="s">
        <v>177</v>
      </c>
      <c r="C39" s="46" t="s">
        <v>34</v>
      </c>
      <c r="D39" s="67">
        <v>0</v>
      </c>
      <c r="E39" s="66">
        <v>1299</v>
      </c>
      <c r="F39" s="66">
        <v>1863</v>
      </c>
      <c r="G39" s="66">
        <v>6005</v>
      </c>
      <c r="H39" s="66">
        <v>6826</v>
      </c>
      <c r="I39" s="66">
        <v>8079</v>
      </c>
      <c r="J39" s="66">
        <v>3869</v>
      </c>
      <c r="K39" s="66">
        <v>3815</v>
      </c>
      <c r="L39" s="66">
        <v>8291</v>
      </c>
      <c r="M39" s="66">
        <v>9185</v>
      </c>
      <c r="N39" s="141"/>
      <c r="O39" s="141"/>
    </row>
    <row r="40" spans="1:15" x14ac:dyDescent="0.25">
      <c r="A40" s="61">
        <v>22</v>
      </c>
      <c r="B40" s="61"/>
      <c r="C40" s="64" t="s">
        <v>38</v>
      </c>
      <c r="D40" s="65">
        <f t="shared" ref="D40:M40" si="7">SUM(D41:D43)</f>
        <v>4674</v>
      </c>
      <c r="E40" s="65">
        <f t="shared" si="7"/>
        <v>12023</v>
      </c>
      <c r="F40" s="65">
        <f t="shared" si="7"/>
        <v>26896</v>
      </c>
      <c r="G40" s="65">
        <f t="shared" si="7"/>
        <v>44207</v>
      </c>
      <c r="H40" s="65">
        <f t="shared" si="7"/>
        <v>36529</v>
      </c>
      <c r="I40" s="65">
        <f t="shared" si="7"/>
        <v>41122</v>
      </c>
      <c r="J40" s="65">
        <f t="shared" si="7"/>
        <v>42753</v>
      </c>
      <c r="K40" s="65">
        <f t="shared" si="7"/>
        <v>43072</v>
      </c>
      <c r="L40" s="65">
        <f t="shared" si="7"/>
        <v>45003</v>
      </c>
      <c r="M40" s="65">
        <f t="shared" si="7"/>
        <v>48790</v>
      </c>
      <c r="N40" s="143"/>
      <c r="O40" s="142"/>
    </row>
    <row r="41" spans="1:15" x14ac:dyDescent="0.25">
      <c r="A41" s="61">
        <v>22</v>
      </c>
      <c r="B41" s="61" t="s">
        <v>175</v>
      </c>
      <c r="C41" s="46" t="s">
        <v>35</v>
      </c>
      <c r="D41" s="66">
        <v>3180</v>
      </c>
      <c r="E41" s="66">
        <v>11898</v>
      </c>
      <c r="F41" s="66">
        <v>14236</v>
      </c>
      <c r="G41" s="66">
        <v>30399</v>
      </c>
      <c r="H41" s="66">
        <v>22702</v>
      </c>
      <c r="I41" s="66">
        <v>26934</v>
      </c>
      <c r="J41" s="66">
        <v>24751</v>
      </c>
      <c r="K41" s="66">
        <v>27936</v>
      </c>
      <c r="L41" s="66">
        <v>26631</v>
      </c>
      <c r="M41" s="66">
        <v>31609</v>
      </c>
      <c r="N41" s="141"/>
      <c r="O41" s="141"/>
    </row>
    <row r="42" spans="1:15" x14ac:dyDescent="0.25">
      <c r="A42" s="61">
        <v>22</v>
      </c>
      <c r="B42" s="61" t="s">
        <v>176</v>
      </c>
      <c r="C42" s="46" t="s">
        <v>36</v>
      </c>
      <c r="D42" s="67">
        <v>0</v>
      </c>
      <c r="E42" s="67">
        <v>0</v>
      </c>
      <c r="F42" s="66">
        <v>12167</v>
      </c>
      <c r="G42" s="66">
        <v>12445</v>
      </c>
      <c r="H42" s="66">
        <v>12685</v>
      </c>
      <c r="I42" s="66">
        <v>12045</v>
      </c>
      <c r="J42" s="66">
        <v>15465</v>
      </c>
      <c r="K42" s="66">
        <v>12973</v>
      </c>
      <c r="L42" s="66">
        <v>13264</v>
      </c>
      <c r="M42" s="66">
        <v>14183</v>
      </c>
      <c r="N42" s="141"/>
      <c r="O42" s="141"/>
    </row>
    <row r="43" spans="1:15" x14ac:dyDescent="0.25">
      <c r="A43" s="61">
        <v>22</v>
      </c>
      <c r="B43" s="61" t="s">
        <v>177</v>
      </c>
      <c r="C43" s="46" t="s">
        <v>37</v>
      </c>
      <c r="D43" s="66">
        <v>1494</v>
      </c>
      <c r="E43" s="67">
        <v>125</v>
      </c>
      <c r="F43" s="67">
        <v>493</v>
      </c>
      <c r="G43" s="66">
        <v>1363</v>
      </c>
      <c r="H43" s="66">
        <v>1142</v>
      </c>
      <c r="I43" s="66">
        <v>2143</v>
      </c>
      <c r="J43" s="66">
        <v>2537</v>
      </c>
      <c r="K43" s="66">
        <v>2163</v>
      </c>
      <c r="L43" s="66">
        <v>5108</v>
      </c>
      <c r="M43" s="66">
        <v>2998</v>
      </c>
      <c r="N43" s="141"/>
      <c r="O43" s="141"/>
    </row>
    <row r="44" spans="1:15" x14ac:dyDescent="0.25">
      <c r="A44" s="61">
        <v>23</v>
      </c>
      <c r="B44" s="61"/>
      <c r="C44" s="64" t="s">
        <v>39</v>
      </c>
      <c r="D44" s="65">
        <v>0</v>
      </c>
      <c r="E44" s="65">
        <f t="shared" ref="E44:M44" si="8">SUM(E45)</f>
        <v>220</v>
      </c>
      <c r="F44" s="65">
        <f t="shared" si="8"/>
        <v>3861</v>
      </c>
      <c r="G44" s="65">
        <f t="shared" si="8"/>
        <v>5565</v>
      </c>
      <c r="H44" s="65">
        <f t="shared" si="8"/>
        <v>8139</v>
      </c>
      <c r="I44" s="65">
        <f t="shared" si="8"/>
        <v>11522</v>
      </c>
      <c r="J44" s="65">
        <f t="shared" si="8"/>
        <v>12267</v>
      </c>
      <c r="K44" s="65">
        <f t="shared" si="8"/>
        <v>10558</v>
      </c>
      <c r="L44" s="65">
        <f t="shared" si="8"/>
        <v>8024</v>
      </c>
      <c r="M44" s="65">
        <f t="shared" si="8"/>
        <v>8559</v>
      </c>
      <c r="N44" s="141"/>
      <c r="O44" s="142"/>
    </row>
    <row r="45" spans="1:15" x14ac:dyDescent="0.25">
      <c r="A45" s="61">
        <v>23</v>
      </c>
      <c r="B45" s="61" t="s">
        <v>175</v>
      </c>
      <c r="C45" s="46" t="s">
        <v>39</v>
      </c>
      <c r="D45" s="67">
        <v>0</v>
      </c>
      <c r="E45" s="67">
        <v>220</v>
      </c>
      <c r="F45" s="66">
        <v>3861</v>
      </c>
      <c r="G45" s="66">
        <v>5565</v>
      </c>
      <c r="H45" s="66">
        <v>8139</v>
      </c>
      <c r="I45" s="66">
        <v>11522</v>
      </c>
      <c r="J45" s="66">
        <v>12267</v>
      </c>
      <c r="K45" s="66">
        <v>10558</v>
      </c>
      <c r="L45" s="66">
        <v>8024</v>
      </c>
      <c r="M45" s="66">
        <v>8559</v>
      </c>
      <c r="N45" s="141"/>
      <c r="O45" s="141"/>
    </row>
    <row r="46" spans="1:15" x14ac:dyDescent="0.25">
      <c r="A46" s="61">
        <v>24</v>
      </c>
      <c r="B46" s="61"/>
      <c r="C46" s="64" t="s">
        <v>44</v>
      </c>
      <c r="D46" s="65">
        <f t="shared" ref="D46:M46" si="9">SUM(D47:D52)</f>
        <v>4712</v>
      </c>
      <c r="E46" s="65">
        <f t="shared" si="9"/>
        <v>8529</v>
      </c>
      <c r="F46" s="65">
        <f t="shared" si="9"/>
        <v>15845</v>
      </c>
      <c r="G46" s="65">
        <f t="shared" si="9"/>
        <v>46941</v>
      </c>
      <c r="H46" s="65">
        <f t="shared" si="9"/>
        <v>57744</v>
      </c>
      <c r="I46" s="65">
        <f t="shared" si="9"/>
        <v>69921</v>
      </c>
      <c r="J46" s="65">
        <f t="shared" si="9"/>
        <v>88513</v>
      </c>
      <c r="K46" s="65">
        <f t="shared" si="9"/>
        <v>79650</v>
      </c>
      <c r="L46" s="65">
        <f t="shared" si="9"/>
        <v>65168</v>
      </c>
      <c r="M46" s="65">
        <f t="shared" si="9"/>
        <v>77915</v>
      </c>
      <c r="N46" s="141"/>
      <c r="O46" s="142"/>
    </row>
    <row r="47" spans="1:15" x14ac:dyDescent="0.25">
      <c r="A47" s="61">
        <v>24</v>
      </c>
      <c r="B47" s="61" t="s">
        <v>175</v>
      </c>
      <c r="C47" s="46" t="s">
        <v>40</v>
      </c>
      <c r="D47" s="66">
        <v>2088</v>
      </c>
      <c r="E47" s="66">
        <v>2290</v>
      </c>
      <c r="F47" s="66">
        <v>3682</v>
      </c>
      <c r="G47" s="66">
        <v>9169</v>
      </c>
      <c r="H47" s="66">
        <v>10116</v>
      </c>
      <c r="I47" s="66">
        <v>10779</v>
      </c>
      <c r="J47" s="66">
        <v>12431</v>
      </c>
      <c r="K47" s="66">
        <v>14187</v>
      </c>
      <c r="L47" s="66">
        <v>13586</v>
      </c>
      <c r="M47" s="66">
        <v>15782</v>
      </c>
      <c r="N47" s="141"/>
      <c r="O47" s="141"/>
    </row>
    <row r="48" spans="1:15" x14ac:dyDescent="0.25">
      <c r="A48" s="61">
        <v>24</v>
      </c>
      <c r="B48" s="61" t="s">
        <v>176</v>
      </c>
      <c r="C48" s="46" t="s">
        <v>41</v>
      </c>
      <c r="D48" s="67">
        <v>0</v>
      </c>
      <c r="E48" s="67">
        <v>556</v>
      </c>
      <c r="F48" s="66">
        <v>2367</v>
      </c>
      <c r="G48" s="66">
        <v>20810</v>
      </c>
      <c r="H48" s="66">
        <v>24582</v>
      </c>
      <c r="I48" s="66">
        <v>18937</v>
      </c>
      <c r="J48" s="66">
        <v>26962</v>
      </c>
      <c r="K48" s="66">
        <v>22587</v>
      </c>
      <c r="L48" s="66">
        <v>18637</v>
      </c>
      <c r="M48" s="66">
        <v>27363</v>
      </c>
      <c r="N48" s="141"/>
      <c r="O48" s="141"/>
    </row>
    <row r="49" spans="1:15" x14ac:dyDescent="0.25">
      <c r="A49" s="61">
        <v>24</v>
      </c>
      <c r="B49" s="61" t="s">
        <v>177</v>
      </c>
      <c r="C49" s="46" t="s">
        <v>42</v>
      </c>
      <c r="D49" s="67">
        <v>513</v>
      </c>
      <c r="E49" s="66">
        <v>1290</v>
      </c>
      <c r="F49" s="66">
        <v>1426</v>
      </c>
      <c r="G49" s="66">
        <v>4360</v>
      </c>
      <c r="H49" s="66">
        <v>5580</v>
      </c>
      <c r="I49" s="66">
        <v>6599</v>
      </c>
      <c r="J49" s="66">
        <v>7609</v>
      </c>
      <c r="K49" s="66">
        <v>7803</v>
      </c>
      <c r="L49" s="66">
        <v>5584</v>
      </c>
      <c r="M49" s="66">
        <v>5712</v>
      </c>
      <c r="N49" s="141"/>
      <c r="O49" s="141"/>
    </row>
    <row r="50" spans="1:15" x14ac:dyDescent="0.25">
      <c r="A50" s="61">
        <v>24</v>
      </c>
      <c r="B50" s="61" t="s">
        <v>102</v>
      </c>
      <c r="C50" s="46" t="s">
        <v>43</v>
      </c>
      <c r="D50" s="67">
        <v>128</v>
      </c>
      <c r="E50" s="66">
        <v>3208</v>
      </c>
      <c r="F50" s="66">
        <v>2704</v>
      </c>
      <c r="G50" s="66">
        <v>4237</v>
      </c>
      <c r="H50" s="66">
        <v>5792</v>
      </c>
      <c r="I50" s="66">
        <v>6418</v>
      </c>
      <c r="J50" s="66">
        <v>7424</v>
      </c>
      <c r="K50" s="66">
        <v>5201</v>
      </c>
      <c r="L50" s="66">
        <v>1037</v>
      </c>
      <c r="M50" s="66">
        <v>1504</v>
      </c>
      <c r="N50" s="141"/>
      <c r="O50" s="141"/>
    </row>
    <row r="51" spans="1:15" x14ac:dyDescent="0.25">
      <c r="A51" s="61">
        <v>24</v>
      </c>
      <c r="B51" s="61" t="s">
        <v>178</v>
      </c>
      <c r="C51" s="46" t="s">
        <v>45</v>
      </c>
      <c r="D51" s="67">
        <v>0</v>
      </c>
      <c r="E51" s="67">
        <v>0</v>
      </c>
      <c r="F51" s="67">
        <v>663</v>
      </c>
      <c r="G51" s="66">
        <v>2386</v>
      </c>
      <c r="H51" s="66">
        <v>2228</v>
      </c>
      <c r="I51" s="66">
        <v>1853</v>
      </c>
      <c r="J51" s="66">
        <v>2273</v>
      </c>
      <c r="K51" s="66">
        <v>1838</v>
      </c>
      <c r="L51" s="66">
        <v>3781</v>
      </c>
      <c r="M51" s="66">
        <v>5004</v>
      </c>
      <c r="N51" s="141"/>
      <c r="O51" s="141"/>
    </row>
    <row r="52" spans="1:15" x14ac:dyDescent="0.25">
      <c r="A52" s="61">
        <v>24</v>
      </c>
      <c r="B52" s="61" t="s">
        <v>179</v>
      </c>
      <c r="C52" s="46" t="s">
        <v>46</v>
      </c>
      <c r="D52" s="66">
        <v>1983</v>
      </c>
      <c r="E52" s="66">
        <v>1185</v>
      </c>
      <c r="F52" s="66">
        <v>5003</v>
      </c>
      <c r="G52" s="66">
        <v>5979</v>
      </c>
      <c r="H52" s="66">
        <v>9446</v>
      </c>
      <c r="I52" s="66">
        <v>25335</v>
      </c>
      <c r="J52" s="66">
        <v>31814</v>
      </c>
      <c r="K52" s="66">
        <v>28034</v>
      </c>
      <c r="L52" s="66">
        <v>22543</v>
      </c>
      <c r="M52" s="66">
        <v>22550</v>
      </c>
      <c r="N52" s="141"/>
      <c r="O52" s="141"/>
    </row>
    <row r="53" spans="1:15" x14ac:dyDescent="0.25">
      <c r="A53" s="61">
        <v>25</v>
      </c>
      <c r="B53" s="61"/>
      <c r="C53" s="64" t="s">
        <v>50</v>
      </c>
      <c r="D53" s="68">
        <v>0</v>
      </c>
      <c r="E53" s="68">
        <f t="shared" ref="E53:M53" si="10">SUM(E54:E56)</f>
        <v>154</v>
      </c>
      <c r="F53" s="65">
        <f t="shared" si="10"/>
        <v>3087</v>
      </c>
      <c r="G53" s="65">
        <f t="shared" si="10"/>
        <v>6007</v>
      </c>
      <c r="H53" s="65">
        <f t="shared" si="10"/>
        <v>9485</v>
      </c>
      <c r="I53" s="65">
        <f t="shared" si="10"/>
        <v>27263</v>
      </c>
      <c r="J53" s="65">
        <f t="shared" si="10"/>
        <v>47063</v>
      </c>
      <c r="K53" s="65">
        <f t="shared" si="10"/>
        <v>56628</v>
      </c>
      <c r="L53" s="65">
        <f t="shared" si="10"/>
        <v>43901</v>
      </c>
      <c r="M53" s="65">
        <f t="shared" si="10"/>
        <v>47429</v>
      </c>
      <c r="N53" s="141"/>
      <c r="O53" s="142"/>
    </row>
    <row r="54" spans="1:15" x14ac:dyDescent="0.25">
      <c r="A54" s="61">
        <v>25</v>
      </c>
      <c r="B54" s="61" t="s">
        <v>175</v>
      </c>
      <c r="C54" s="46" t="s">
        <v>47</v>
      </c>
      <c r="D54" s="67">
        <v>0</v>
      </c>
      <c r="E54" s="67">
        <v>0</v>
      </c>
      <c r="F54" s="66">
        <v>1080</v>
      </c>
      <c r="G54" s="66">
        <v>2730</v>
      </c>
      <c r="H54" s="66">
        <v>4072</v>
      </c>
      <c r="I54" s="66">
        <v>8988</v>
      </c>
      <c r="J54" s="66">
        <v>8700</v>
      </c>
      <c r="K54" s="66">
        <v>8570</v>
      </c>
      <c r="L54" s="66">
        <v>4976</v>
      </c>
      <c r="M54" s="66">
        <v>4197</v>
      </c>
      <c r="N54" s="141"/>
      <c r="O54" s="141"/>
    </row>
    <row r="55" spans="1:15" x14ac:dyDescent="0.25">
      <c r="A55" s="61">
        <v>25</v>
      </c>
      <c r="B55" s="61" t="s">
        <v>176</v>
      </c>
      <c r="C55" s="46" t="s">
        <v>48</v>
      </c>
      <c r="D55" s="67">
        <v>0</v>
      </c>
      <c r="E55" s="67">
        <v>154</v>
      </c>
      <c r="F55" s="66">
        <v>2007</v>
      </c>
      <c r="G55" s="66">
        <v>3277</v>
      </c>
      <c r="H55" s="66">
        <v>5413</v>
      </c>
      <c r="I55" s="66">
        <v>7283</v>
      </c>
      <c r="J55" s="66">
        <v>12946</v>
      </c>
      <c r="K55" s="66">
        <v>10549</v>
      </c>
      <c r="L55" s="66">
        <v>6099</v>
      </c>
      <c r="M55" s="66">
        <v>4759</v>
      </c>
      <c r="N55" s="141"/>
      <c r="O55" s="141"/>
    </row>
    <row r="56" spans="1:15" x14ac:dyDescent="0.25">
      <c r="A56" s="61">
        <v>25</v>
      </c>
      <c r="B56" s="61" t="s">
        <v>177</v>
      </c>
      <c r="C56" s="46" t="s">
        <v>49</v>
      </c>
      <c r="D56" s="67">
        <v>0</v>
      </c>
      <c r="E56" s="67">
        <v>0</v>
      </c>
      <c r="F56" s="67">
        <v>0</v>
      </c>
      <c r="G56" s="67">
        <v>0</v>
      </c>
      <c r="H56" s="67">
        <v>0</v>
      </c>
      <c r="I56" s="66">
        <v>10992</v>
      </c>
      <c r="J56" s="66">
        <v>25417</v>
      </c>
      <c r="K56" s="66">
        <v>37509</v>
      </c>
      <c r="L56" s="66">
        <v>32826</v>
      </c>
      <c r="M56" s="66">
        <v>38473</v>
      </c>
      <c r="N56" s="141"/>
      <c r="O56" s="141"/>
    </row>
    <row r="57" spans="1:15" x14ac:dyDescent="0.25">
      <c r="A57" s="61">
        <v>26</v>
      </c>
      <c r="B57" s="61"/>
      <c r="C57" s="64" t="s">
        <v>57</v>
      </c>
      <c r="D57" s="68">
        <f t="shared" ref="D57:M57" si="11">SUM(D58:D63)</f>
        <v>10479</v>
      </c>
      <c r="E57" s="65">
        <f t="shared" si="11"/>
        <v>29863</v>
      </c>
      <c r="F57" s="65">
        <f t="shared" si="11"/>
        <v>17912</v>
      </c>
      <c r="G57" s="65">
        <f t="shared" si="11"/>
        <v>64675</v>
      </c>
      <c r="H57" s="65">
        <f t="shared" si="11"/>
        <v>71666</v>
      </c>
      <c r="I57" s="65">
        <f t="shared" si="11"/>
        <v>77679</v>
      </c>
      <c r="J57" s="65">
        <f t="shared" si="11"/>
        <v>103754</v>
      </c>
      <c r="K57" s="65">
        <f t="shared" si="11"/>
        <v>86558</v>
      </c>
      <c r="L57" s="65">
        <f t="shared" si="11"/>
        <v>47114</v>
      </c>
      <c r="M57" s="65">
        <f t="shared" si="11"/>
        <v>33274</v>
      </c>
      <c r="N57" s="141"/>
      <c r="O57" s="142"/>
    </row>
    <row r="58" spans="1:15" x14ac:dyDescent="0.25">
      <c r="A58" s="61">
        <v>26</v>
      </c>
      <c r="B58" s="61" t="s">
        <v>175</v>
      </c>
      <c r="C58" s="46" t="s">
        <v>51</v>
      </c>
      <c r="D58" s="67">
        <v>0</v>
      </c>
      <c r="E58" s="66">
        <v>3185</v>
      </c>
      <c r="F58" s="66">
        <v>5587</v>
      </c>
      <c r="G58" s="66">
        <v>16930</v>
      </c>
      <c r="H58" s="66">
        <v>13774</v>
      </c>
      <c r="I58" s="66">
        <v>12226</v>
      </c>
      <c r="J58" s="66">
        <v>16481</v>
      </c>
      <c r="K58" s="66">
        <v>12590</v>
      </c>
      <c r="L58" s="66">
        <v>8739</v>
      </c>
      <c r="M58" s="66">
        <v>5243</v>
      </c>
      <c r="N58" s="141"/>
      <c r="O58" s="141"/>
    </row>
    <row r="59" spans="1:15" x14ac:dyDescent="0.25">
      <c r="A59" s="61">
        <v>26</v>
      </c>
      <c r="B59" s="61" t="s">
        <v>176</v>
      </c>
      <c r="C59" s="46" t="s">
        <v>52</v>
      </c>
      <c r="D59" s="66">
        <v>7019</v>
      </c>
      <c r="E59" s="66">
        <v>11054</v>
      </c>
      <c r="F59" s="66">
        <v>4745</v>
      </c>
      <c r="G59" s="66">
        <v>24822</v>
      </c>
      <c r="H59" s="66">
        <v>30774</v>
      </c>
      <c r="I59" s="66">
        <v>26042</v>
      </c>
      <c r="J59" s="66">
        <v>32442</v>
      </c>
      <c r="K59" s="66">
        <v>24894</v>
      </c>
      <c r="L59" s="66">
        <v>15457</v>
      </c>
      <c r="M59" s="66">
        <v>11811</v>
      </c>
      <c r="N59" s="141"/>
      <c r="O59" s="141"/>
    </row>
    <row r="60" spans="1:15" x14ac:dyDescent="0.25">
      <c r="A60" s="61">
        <v>26</v>
      </c>
      <c r="B60" s="61" t="s">
        <v>177</v>
      </c>
      <c r="C60" s="46" t="s">
        <v>53</v>
      </c>
      <c r="D60" s="66">
        <v>1867</v>
      </c>
      <c r="E60" s="66">
        <v>4724</v>
      </c>
      <c r="F60" s="66">
        <v>2683</v>
      </c>
      <c r="G60" s="66">
        <v>6484</v>
      </c>
      <c r="H60" s="66">
        <v>7946</v>
      </c>
      <c r="I60" s="66">
        <v>14357</v>
      </c>
      <c r="J60" s="66">
        <v>12008</v>
      </c>
      <c r="K60" s="66">
        <v>10744</v>
      </c>
      <c r="L60" s="66">
        <v>6347</v>
      </c>
      <c r="M60" s="66">
        <v>3596</v>
      </c>
      <c r="N60" s="141"/>
      <c r="O60" s="141"/>
    </row>
    <row r="61" spans="1:15" x14ac:dyDescent="0.25">
      <c r="A61" s="61">
        <v>26</v>
      </c>
      <c r="B61" s="61" t="s">
        <v>102</v>
      </c>
      <c r="C61" s="46" t="s">
        <v>54</v>
      </c>
      <c r="D61" s="67">
        <v>472</v>
      </c>
      <c r="E61" s="66">
        <v>3874</v>
      </c>
      <c r="F61" s="66">
        <v>3764</v>
      </c>
      <c r="G61" s="66">
        <v>11741</v>
      </c>
      <c r="H61" s="66">
        <v>13940</v>
      </c>
      <c r="I61" s="66">
        <v>16727</v>
      </c>
      <c r="J61" s="66">
        <v>22916</v>
      </c>
      <c r="K61" s="66">
        <v>15922</v>
      </c>
      <c r="L61" s="66">
        <v>9701</v>
      </c>
      <c r="M61" s="66">
        <v>8129</v>
      </c>
      <c r="N61" s="141"/>
      <c r="O61" s="141"/>
    </row>
    <row r="62" spans="1:15" x14ac:dyDescent="0.25">
      <c r="A62" s="61">
        <v>26</v>
      </c>
      <c r="B62" s="61" t="s">
        <v>178</v>
      </c>
      <c r="C62" s="46" t="s">
        <v>55</v>
      </c>
      <c r="D62" s="67">
        <v>591</v>
      </c>
      <c r="E62" s="66">
        <v>6627</v>
      </c>
      <c r="F62" s="66">
        <v>1027</v>
      </c>
      <c r="G62" s="66">
        <v>4258</v>
      </c>
      <c r="H62" s="66">
        <v>4768</v>
      </c>
      <c r="I62" s="66">
        <v>2509</v>
      </c>
      <c r="J62" s="66">
        <v>3614</v>
      </c>
      <c r="K62" s="66">
        <v>3304</v>
      </c>
      <c r="L62" s="66">
        <v>4271</v>
      </c>
      <c r="M62" s="66">
        <v>2005</v>
      </c>
      <c r="N62" s="141"/>
      <c r="O62" s="141"/>
    </row>
    <row r="63" spans="1:15" x14ac:dyDescent="0.25">
      <c r="A63" s="61">
        <v>26</v>
      </c>
      <c r="B63" s="61" t="s">
        <v>179</v>
      </c>
      <c r="C63" s="46" t="s">
        <v>56</v>
      </c>
      <c r="D63" s="67">
        <v>530</v>
      </c>
      <c r="E63" s="67">
        <v>399</v>
      </c>
      <c r="F63" s="67">
        <v>106</v>
      </c>
      <c r="G63" s="67">
        <v>440</v>
      </c>
      <c r="H63" s="67">
        <v>464</v>
      </c>
      <c r="I63" s="66">
        <v>5818</v>
      </c>
      <c r="J63" s="66">
        <v>16293</v>
      </c>
      <c r="K63" s="66">
        <v>19104</v>
      </c>
      <c r="L63" s="66">
        <v>2599</v>
      </c>
      <c r="M63" s="66">
        <v>2490</v>
      </c>
      <c r="N63" s="141"/>
      <c r="O63" s="141"/>
    </row>
    <row r="64" spans="1:15" x14ac:dyDescent="0.25">
      <c r="A64" s="61">
        <v>27</v>
      </c>
      <c r="B64" s="61"/>
      <c r="C64" s="64" t="s">
        <v>59</v>
      </c>
      <c r="D64" s="65">
        <f t="shared" ref="D64:M64" si="12">SUM(D65)</f>
        <v>3434</v>
      </c>
      <c r="E64" s="65">
        <f t="shared" si="12"/>
        <v>2436</v>
      </c>
      <c r="F64" s="65">
        <f t="shared" si="12"/>
        <v>14360</v>
      </c>
      <c r="G64" s="65">
        <f t="shared" si="12"/>
        <v>34541</v>
      </c>
      <c r="H64" s="65">
        <f t="shared" si="12"/>
        <v>49162</v>
      </c>
      <c r="I64" s="65">
        <f t="shared" si="12"/>
        <v>47047</v>
      </c>
      <c r="J64" s="65">
        <f t="shared" si="12"/>
        <v>80829</v>
      </c>
      <c r="K64" s="65">
        <f t="shared" si="12"/>
        <v>50334</v>
      </c>
      <c r="L64" s="65">
        <f t="shared" si="12"/>
        <v>46412</v>
      </c>
      <c r="M64" s="65">
        <f t="shared" si="12"/>
        <v>46399</v>
      </c>
      <c r="N64" s="141"/>
      <c r="O64" s="142"/>
    </row>
    <row r="65" spans="1:15" x14ac:dyDescent="0.25">
      <c r="A65" s="61">
        <v>27</v>
      </c>
      <c r="B65" s="61" t="s">
        <v>175</v>
      </c>
      <c r="C65" s="46" t="s">
        <v>59</v>
      </c>
      <c r="D65" s="66">
        <v>3434</v>
      </c>
      <c r="E65" s="66">
        <v>2436</v>
      </c>
      <c r="F65" s="66">
        <v>14360</v>
      </c>
      <c r="G65" s="66">
        <v>34541</v>
      </c>
      <c r="H65" s="66">
        <v>49162</v>
      </c>
      <c r="I65" s="66">
        <v>47047</v>
      </c>
      <c r="J65" s="66">
        <v>80829</v>
      </c>
      <c r="K65" s="66">
        <v>50334</v>
      </c>
      <c r="L65" s="66">
        <v>46412</v>
      </c>
      <c r="M65" s="66">
        <v>46399</v>
      </c>
      <c r="N65" s="141"/>
      <c r="O65" s="141"/>
    </row>
    <row r="66" spans="1:15" x14ac:dyDescent="0.25">
      <c r="A66" s="61">
        <v>28</v>
      </c>
      <c r="B66" s="61"/>
      <c r="C66" s="64" t="s">
        <v>64</v>
      </c>
      <c r="D66" s="65">
        <f t="shared" ref="D66:M66" si="13">SUM(D67:D70)</f>
        <v>13848</v>
      </c>
      <c r="E66" s="65">
        <f t="shared" si="13"/>
        <v>33028</v>
      </c>
      <c r="F66" s="65">
        <f t="shared" si="13"/>
        <v>22280</v>
      </c>
      <c r="G66" s="65">
        <f t="shared" si="13"/>
        <v>54816</v>
      </c>
      <c r="H66" s="65">
        <f t="shared" si="13"/>
        <v>64878</v>
      </c>
      <c r="I66" s="65">
        <f t="shared" si="13"/>
        <v>102327</v>
      </c>
      <c r="J66" s="65">
        <f t="shared" si="13"/>
        <v>112945</v>
      </c>
      <c r="K66" s="65">
        <f t="shared" si="13"/>
        <v>111534</v>
      </c>
      <c r="L66" s="65">
        <f t="shared" si="13"/>
        <v>60528</v>
      </c>
      <c r="M66" s="65">
        <f t="shared" si="13"/>
        <v>53474</v>
      </c>
      <c r="N66" s="141"/>
      <c r="O66" s="142"/>
    </row>
    <row r="67" spans="1:15" x14ac:dyDescent="0.25">
      <c r="A67" s="61">
        <v>28</v>
      </c>
      <c r="B67" s="61" t="s">
        <v>175</v>
      </c>
      <c r="C67" s="46" t="s">
        <v>60</v>
      </c>
      <c r="D67" s="67">
        <v>255</v>
      </c>
      <c r="E67" s="66">
        <v>0</v>
      </c>
      <c r="F67" s="66">
        <v>5373</v>
      </c>
      <c r="G67" s="66">
        <v>9608</v>
      </c>
      <c r="H67" s="66">
        <v>11996</v>
      </c>
      <c r="I67" s="66">
        <v>20861</v>
      </c>
      <c r="J67" s="66">
        <v>25033</v>
      </c>
      <c r="K67" s="66">
        <v>25004</v>
      </c>
      <c r="L67" s="66">
        <v>17775</v>
      </c>
      <c r="M67" s="66">
        <v>20221</v>
      </c>
      <c r="N67" s="141"/>
      <c r="O67" s="141"/>
    </row>
    <row r="68" spans="1:15" x14ac:dyDescent="0.25">
      <c r="A68" s="61">
        <v>28</v>
      </c>
      <c r="B68" s="61" t="s">
        <v>176</v>
      </c>
      <c r="C68" s="46" t="s">
        <v>61</v>
      </c>
      <c r="D68" s="67">
        <v>0</v>
      </c>
      <c r="E68" s="67">
        <v>0</v>
      </c>
      <c r="F68" s="67">
        <v>456</v>
      </c>
      <c r="G68" s="66">
        <v>2176</v>
      </c>
      <c r="H68" s="66">
        <v>3705</v>
      </c>
      <c r="I68" s="66">
        <v>7967</v>
      </c>
      <c r="J68" s="66">
        <v>18508</v>
      </c>
      <c r="K68" s="66">
        <v>18539</v>
      </c>
      <c r="L68" s="66">
        <v>7986</v>
      </c>
      <c r="M68" s="66">
        <v>5205</v>
      </c>
      <c r="N68" s="141"/>
      <c r="O68" s="141"/>
    </row>
    <row r="69" spans="1:15" x14ac:dyDescent="0.25">
      <c r="A69" s="61">
        <v>28</v>
      </c>
      <c r="B69" s="61" t="s">
        <v>177</v>
      </c>
      <c r="C69" s="46" t="s">
        <v>62</v>
      </c>
      <c r="D69" s="67">
        <v>0</v>
      </c>
      <c r="E69" s="67">
        <v>0</v>
      </c>
      <c r="F69" s="66">
        <v>0</v>
      </c>
      <c r="G69" s="67">
        <v>0</v>
      </c>
      <c r="H69" s="66">
        <v>0</v>
      </c>
      <c r="I69" s="66">
        <v>9110</v>
      </c>
      <c r="J69" s="66">
        <v>12558</v>
      </c>
      <c r="K69" s="66">
        <v>9737</v>
      </c>
      <c r="L69" s="66">
        <v>6607</v>
      </c>
      <c r="M69" s="66">
        <v>6945</v>
      </c>
      <c r="N69" s="141"/>
      <c r="O69" s="142"/>
    </row>
    <row r="70" spans="1:15" x14ac:dyDescent="0.25">
      <c r="A70" s="61">
        <v>28</v>
      </c>
      <c r="B70" s="61" t="s">
        <v>102</v>
      </c>
      <c r="C70" s="46" t="s">
        <v>63</v>
      </c>
      <c r="D70" s="66">
        <v>13593</v>
      </c>
      <c r="E70" s="66">
        <v>33028</v>
      </c>
      <c r="F70" s="66">
        <v>16451</v>
      </c>
      <c r="G70" s="66">
        <v>43032</v>
      </c>
      <c r="H70" s="66">
        <v>49177</v>
      </c>
      <c r="I70" s="66">
        <v>64389</v>
      </c>
      <c r="J70" s="66">
        <v>56846</v>
      </c>
      <c r="K70" s="66">
        <v>58254</v>
      </c>
      <c r="L70" s="66">
        <v>28160</v>
      </c>
      <c r="M70" s="66">
        <v>21103</v>
      </c>
      <c r="N70" s="141"/>
      <c r="O70" s="141"/>
    </row>
    <row r="71" spans="1:15" x14ac:dyDescent="0.25">
      <c r="A71" s="61">
        <v>29</v>
      </c>
      <c r="B71" s="61"/>
      <c r="C71" s="64" t="s">
        <v>68</v>
      </c>
      <c r="D71" s="68">
        <f t="shared" ref="D71:M71" si="14">SUM(D72:D75)</f>
        <v>252</v>
      </c>
      <c r="E71" s="68">
        <f t="shared" si="14"/>
        <v>0</v>
      </c>
      <c r="F71" s="65">
        <f t="shared" si="14"/>
        <v>8532</v>
      </c>
      <c r="G71" s="65">
        <f t="shared" si="14"/>
        <v>19304</v>
      </c>
      <c r="H71" s="65">
        <f t="shared" si="14"/>
        <v>42680</v>
      </c>
      <c r="I71" s="65">
        <f t="shared" si="14"/>
        <v>59588</v>
      </c>
      <c r="J71" s="65">
        <f t="shared" si="14"/>
        <v>83313</v>
      </c>
      <c r="K71" s="65">
        <f t="shared" si="14"/>
        <v>61788</v>
      </c>
      <c r="L71" s="65">
        <f t="shared" si="14"/>
        <v>64504</v>
      </c>
      <c r="M71" s="65">
        <f t="shared" si="14"/>
        <v>47737</v>
      </c>
      <c r="N71" s="141"/>
      <c r="O71" s="142"/>
    </row>
    <row r="72" spans="1:15" x14ac:dyDescent="0.25">
      <c r="A72" s="61">
        <v>29</v>
      </c>
      <c r="B72" s="61" t="s">
        <v>175</v>
      </c>
      <c r="C72" s="46" t="s">
        <v>70</v>
      </c>
      <c r="D72" s="69">
        <v>252</v>
      </c>
      <c r="E72" s="69">
        <v>0</v>
      </c>
      <c r="F72" s="70">
        <v>4811</v>
      </c>
      <c r="G72" s="70">
        <v>18348</v>
      </c>
      <c r="H72" s="70">
        <v>40806</v>
      </c>
      <c r="I72" s="70">
        <v>28966</v>
      </c>
      <c r="J72" s="70">
        <v>53730</v>
      </c>
      <c r="K72" s="70">
        <v>43222</v>
      </c>
      <c r="L72" s="70">
        <v>36191</v>
      </c>
      <c r="M72" s="70">
        <v>27130</v>
      </c>
      <c r="N72" s="141"/>
      <c r="O72" s="141"/>
    </row>
    <row r="73" spans="1:15" x14ac:dyDescent="0.25">
      <c r="A73" s="61">
        <v>29</v>
      </c>
      <c r="B73" s="61" t="s">
        <v>176</v>
      </c>
      <c r="C73" s="46" t="s">
        <v>65</v>
      </c>
      <c r="D73" s="67">
        <v>0</v>
      </c>
      <c r="E73" s="67">
        <v>0</v>
      </c>
      <c r="F73" s="67">
        <v>435</v>
      </c>
      <c r="G73" s="67">
        <v>956</v>
      </c>
      <c r="H73" s="66">
        <v>1874</v>
      </c>
      <c r="I73" s="66">
        <v>2726</v>
      </c>
      <c r="J73" s="66">
        <v>2352</v>
      </c>
      <c r="K73" s="66">
        <v>1020</v>
      </c>
      <c r="L73" s="66">
        <v>13223</v>
      </c>
      <c r="M73" s="66">
        <v>2330</v>
      </c>
      <c r="N73" s="141"/>
      <c r="O73" s="141"/>
    </row>
    <row r="74" spans="1:15" x14ac:dyDescent="0.25">
      <c r="A74" s="61">
        <v>29</v>
      </c>
      <c r="B74" s="61" t="s">
        <v>177</v>
      </c>
      <c r="C74" s="46" t="s">
        <v>66</v>
      </c>
      <c r="D74" s="67">
        <v>0</v>
      </c>
      <c r="E74" s="67">
        <v>0</v>
      </c>
      <c r="F74" s="66">
        <v>3286</v>
      </c>
      <c r="G74" s="67">
        <v>0</v>
      </c>
      <c r="H74" s="67">
        <v>0</v>
      </c>
      <c r="I74" s="66">
        <v>26651</v>
      </c>
      <c r="J74" s="66">
        <v>25258</v>
      </c>
      <c r="K74" s="66">
        <v>16767</v>
      </c>
      <c r="L74" s="66">
        <v>2679</v>
      </c>
      <c r="M74" s="66">
        <v>10994</v>
      </c>
      <c r="N74" s="141"/>
      <c r="O74" s="141"/>
    </row>
    <row r="75" spans="1:15" x14ac:dyDescent="0.25">
      <c r="A75" s="61">
        <v>29</v>
      </c>
      <c r="B75" s="61" t="s">
        <v>102</v>
      </c>
      <c r="C75" s="46" t="s">
        <v>67</v>
      </c>
      <c r="D75" s="67">
        <v>0</v>
      </c>
      <c r="E75" s="67">
        <v>0</v>
      </c>
      <c r="F75" s="66">
        <v>0</v>
      </c>
      <c r="G75" s="67">
        <v>0</v>
      </c>
      <c r="H75" s="67">
        <v>0</v>
      </c>
      <c r="I75" s="66">
        <v>1245</v>
      </c>
      <c r="J75" s="66">
        <v>1973</v>
      </c>
      <c r="K75" s="67">
        <v>779</v>
      </c>
      <c r="L75" s="66">
        <v>12411</v>
      </c>
      <c r="M75" s="66">
        <v>7283</v>
      </c>
      <c r="N75" s="141"/>
      <c r="O75" s="141"/>
    </row>
    <row r="76" spans="1:15" x14ac:dyDescent="0.25">
      <c r="A76" s="61">
        <v>30</v>
      </c>
      <c r="B76" s="61"/>
      <c r="C76" s="64" t="s">
        <v>71</v>
      </c>
      <c r="D76" s="65">
        <f t="shared" ref="D76:M76" si="15">SUM(D77)</f>
        <v>0</v>
      </c>
      <c r="E76" s="65">
        <f t="shared" si="15"/>
        <v>0</v>
      </c>
      <c r="F76" s="65">
        <f t="shared" si="15"/>
        <v>0</v>
      </c>
      <c r="G76" s="65">
        <f t="shared" si="15"/>
        <v>0</v>
      </c>
      <c r="H76" s="65">
        <f t="shared" si="15"/>
        <v>0</v>
      </c>
      <c r="I76" s="65">
        <f t="shared" si="15"/>
        <v>2478</v>
      </c>
      <c r="J76" s="65">
        <f t="shared" si="15"/>
        <v>996</v>
      </c>
      <c r="K76" s="65">
        <f t="shared" si="15"/>
        <v>976</v>
      </c>
      <c r="L76" s="65">
        <f t="shared" si="15"/>
        <v>1079</v>
      </c>
      <c r="M76" s="65">
        <f t="shared" si="15"/>
        <v>1437</v>
      </c>
      <c r="N76" s="141"/>
      <c r="O76" s="142"/>
    </row>
    <row r="77" spans="1:15" x14ac:dyDescent="0.25">
      <c r="A77" s="61">
        <v>30</v>
      </c>
      <c r="B77" s="61" t="s">
        <v>175</v>
      </c>
      <c r="C77" s="46" t="s">
        <v>71</v>
      </c>
      <c r="D77" s="74">
        <v>0</v>
      </c>
      <c r="E77" s="74">
        <v>0</v>
      </c>
      <c r="F77" s="74">
        <v>0</v>
      </c>
      <c r="G77" s="74">
        <v>0</v>
      </c>
      <c r="H77" s="74">
        <v>0</v>
      </c>
      <c r="I77" s="75">
        <v>2478</v>
      </c>
      <c r="J77" s="66">
        <v>996</v>
      </c>
      <c r="K77" s="66">
        <v>976</v>
      </c>
      <c r="L77" s="67">
        <v>1079</v>
      </c>
      <c r="M77" s="66">
        <v>1437</v>
      </c>
      <c r="N77" s="141"/>
      <c r="O77" s="141"/>
    </row>
    <row r="78" spans="1:15" x14ac:dyDescent="0.25">
      <c r="A78" s="61">
        <v>31</v>
      </c>
      <c r="B78" s="61"/>
      <c r="C78" s="64" t="s">
        <v>76</v>
      </c>
      <c r="D78" s="65">
        <f t="shared" ref="D78:M78" si="16">SUM(D79:D83)</f>
        <v>0</v>
      </c>
      <c r="E78" s="65">
        <f t="shared" si="16"/>
        <v>3263</v>
      </c>
      <c r="F78" s="65">
        <f t="shared" si="16"/>
        <v>1976</v>
      </c>
      <c r="G78" s="65">
        <f t="shared" si="16"/>
        <v>14128</v>
      </c>
      <c r="H78" s="65">
        <f t="shared" si="16"/>
        <v>35011</v>
      </c>
      <c r="I78" s="65">
        <f t="shared" si="16"/>
        <v>43894</v>
      </c>
      <c r="J78" s="65">
        <f t="shared" si="16"/>
        <v>47785</v>
      </c>
      <c r="K78" s="65">
        <f t="shared" si="16"/>
        <v>43648</v>
      </c>
      <c r="L78" s="65">
        <f t="shared" si="16"/>
        <v>28397</v>
      </c>
      <c r="M78" s="65">
        <f t="shared" si="16"/>
        <v>16309</v>
      </c>
      <c r="N78" s="141"/>
      <c r="O78" s="142"/>
    </row>
    <row r="79" spans="1:15" x14ac:dyDescent="0.25">
      <c r="A79" s="61">
        <v>31</v>
      </c>
      <c r="B79" s="61" t="s">
        <v>175</v>
      </c>
      <c r="C79" s="46" t="s">
        <v>72</v>
      </c>
      <c r="D79" s="71">
        <v>0</v>
      </c>
      <c r="E79" s="71">
        <v>0</v>
      </c>
      <c r="F79" s="79">
        <v>0</v>
      </c>
      <c r="G79" s="80">
        <v>2438</v>
      </c>
      <c r="H79" s="72">
        <v>5540</v>
      </c>
      <c r="I79" s="72">
        <v>9147</v>
      </c>
      <c r="J79" s="72">
        <v>0</v>
      </c>
      <c r="K79" s="71">
        <v>0</v>
      </c>
      <c r="L79" s="72">
        <v>6205</v>
      </c>
      <c r="M79" s="72">
        <v>4249</v>
      </c>
      <c r="N79" s="141"/>
      <c r="O79" s="141"/>
    </row>
    <row r="80" spans="1:15" x14ac:dyDescent="0.25">
      <c r="A80" s="61">
        <v>31</v>
      </c>
      <c r="B80" s="61" t="s">
        <v>176</v>
      </c>
      <c r="C80" s="46" t="s">
        <v>73</v>
      </c>
      <c r="D80" s="71">
        <v>0</v>
      </c>
      <c r="E80" s="71">
        <v>0</v>
      </c>
      <c r="F80" s="80">
        <v>249</v>
      </c>
      <c r="G80" s="80">
        <v>1004</v>
      </c>
      <c r="H80" s="72">
        <v>3128</v>
      </c>
      <c r="I80" s="72">
        <v>12248</v>
      </c>
      <c r="J80" s="72">
        <v>4348</v>
      </c>
      <c r="K80" s="72">
        <v>5384</v>
      </c>
      <c r="L80" s="72">
        <v>8110</v>
      </c>
      <c r="M80" s="72">
        <v>5510</v>
      </c>
      <c r="N80" s="141"/>
      <c r="O80" s="141"/>
    </row>
    <row r="81" spans="1:15" x14ac:dyDescent="0.25">
      <c r="A81" s="61">
        <v>31</v>
      </c>
      <c r="B81" s="61" t="s">
        <v>177</v>
      </c>
      <c r="C81" s="46" t="s">
        <v>74</v>
      </c>
      <c r="D81" s="71">
        <v>0</v>
      </c>
      <c r="E81" s="71">
        <v>0</v>
      </c>
      <c r="F81" s="79">
        <v>0</v>
      </c>
      <c r="G81" s="79">
        <v>944</v>
      </c>
      <c r="H81" s="72">
        <v>1814</v>
      </c>
      <c r="I81" s="72">
        <v>4416</v>
      </c>
      <c r="J81" s="72">
        <v>3898</v>
      </c>
      <c r="K81" s="72">
        <v>5052</v>
      </c>
      <c r="L81" s="72">
        <v>3410</v>
      </c>
      <c r="M81" s="72">
        <v>1501</v>
      </c>
      <c r="N81" s="141"/>
      <c r="O81" s="141"/>
    </row>
    <row r="82" spans="1:15" x14ac:dyDescent="0.25">
      <c r="A82" s="61">
        <v>31</v>
      </c>
      <c r="B82" s="61" t="s">
        <v>102</v>
      </c>
      <c r="C82" s="46" t="s">
        <v>75</v>
      </c>
      <c r="D82" s="71">
        <v>0</v>
      </c>
      <c r="E82" s="72">
        <v>0</v>
      </c>
      <c r="F82" s="79">
        <v>0</v>
      </c>
      <c r="G82" s="79">
        <v>562</v>
      </c>
      <c r="H82" s="72">
        <v>1157</v>
      </c>
      <c r="I82" s="72">
        <v>1130</v>
      </c>
      <c r="J82" s="72">
        <v>2584</v>
      </c>
      <c r="K82" s="72">
        <v>1836</v>
      </c>
      <c r="L82" s="72">
        <v>3226</v>
      </c>
      <c r="M82" s="72">
        <v>1731</v>
      </c>
      <c r="N82" s="141"/>
      <c r="O82" s="141"/>
    </row>
    <row r="83" spans="1:15" x14ac:dyDescent="0.25">
      <c r="A83" s="61">
        <v>31</v>
      </c>
      <c r="B83" s="61" t="s">
        <v>178</v>
      </c>
      <c r="C83" s="46" t="s">
        <v>100</v>
      </c>
      <c r="D83" s="71">
        <v>0</v>
      </c>
      <c r="E83" s="72">
        <v>3263</v>
      </c>
      <c r="F83" s="80">
        <v>1727</v>
      </c>
      <c r="G83" s="80">
        <v>9180</v>
      </c>
      <c r="H83" s="72">
        <v>23372</v>
      </c>
      <c r="I83" s="72">
        <v>16953</v>
      </c>
      <c r="J83" s="72">
        <v>36955</v>
      </c>
      <c r="K83" s="72">
        <v>31376</v>
      </c>
      <c r="L83" s="72">
        <v>7446</v>
      </c>
      <c r="M83" s="72">
        <v>3318</v>
      </c>
      <c r="N83" s="141"/>
      <c r="O83" s="141"/>
    </row>
    <row r="84" spans="1:15" x14ac:dyDescent="0.25">
      <c r="A84" s="61">
        <v>32</v>
      </c>
      <c r="B84" s="61"/>
      <c r="C84" s="64" t="s">
        <v>77</v>
      </c>
      <c r="D84" s="68">
        <f t="shared" ref="D84:M84" si="17">SUM(D85)</f>
        <v>0</v>
      </c>
      <c r="E84" s="68">
        <f t="shared" si="17"/>
        <v>0</v>
      </c>
      <c r="F84" s="65">
        <f t="shared" si="17"/>
        <v>1605</v>
      </c>
      <c r="G84" s="65">
        <f t="shared" si="17"/>
        <v>5430</v>
      </c>
      <c r="H84" s="65">
        <f t="shared" si="17"/>
        <v>7638</v>
      </c>
      <c r="I84" s="65">
        <f t="shared" si="17"/>
        <v>14511</v>
      </c>
      <c r="J84" s="65">
        <f t="shared" si="17"/>
        <v>21422</v>
      </c>
      <c r="K84" s="65">
        <f t="shared" si="17"/>
        <v>11531</v>
      </c>
      <c r="L84" s="65">
        <f t="shared" si="17"/>
        <v>10641</v>
      </c>
      <c r="M84" s="65">
        <f t="shared" si="17"/>
        <v>4020</v>
      </c>
      <c r="N84" s="146"/>
      <c r="O84" s="142"/>
    </row>
    <row r="85" spans="1:15" x14ac:dyDescent="0.25">
      <c r="A85" s="61">
        <v>32</v>
      </c>
      <c r="B85" s="61" t="s">
        <v>175</v>
      </c>
      <c r="C85" s="46" t="s">
        <v>77</v>
      </c>
      <c r="D85" s="71">
        <v>0</v>
      </c>
      <c r="E85" s="71">
        <v>0</v>
      </c>
      <c r="F85" s="72">
        <v>1605</v>
      </c>
      <c r="G85" s="72">
        <v>5430</v>
      </c>
      <c r="H85" s="72">
        <v>7638</v>
      </c>
      <c r="I85" s="72">
        <v>14511</v>
      </c>
      <c r="J85" s="72">
        <v>21422</v>
      </c>
      <c r="K85" s="72">
        <v>11531</v>
      </c>
      <c r="L85" s="72">
        <v>10641</v>
      </c>
      <c r="M85" s="72">
        <v>4020</v>
      </c>
      <c r="N85" s="141"/>
      <c r="O85" s="141"/>
    </row>
    <row r="86" spans="1:15" x14ac:dyDescent="0.25">
      <c r="A86" s="61">
        <v>33</v>
      </c>
      <c r="B86" s="61"/>
      <c r="C86" s="64" t="s">
        <v>81</v>
      </c>
      <c r="D86" s="65">
        <f t="shared" ref="D86:M86" si="18">SUM(D87:D89)</f>
        <v>406</v>
      </c>
      <c r="E86" s="65">
        <f t="shared" si="18"/>
        <v>1610</v>
      </c>
      <c r="F86" s="65">
        <f t="shared" si="18"/>
        <v>613</v>
      </c>
      <c r="G86" s="65">
        <f t="shared" si="18"/>
        <v>4337</v>
      </c>
      <c r="H86" s="65">
        <f t="shared" si="18"/>
        <v>2355</v>
      </c>
      <c r="I86" s="65">
        <f t="shared" si="18"/>
        <v>6703</v>
      </c>
      <c r="J86" s="65">
        <f t="shared" si="18"/>
        <v>9272</v>
      </c>
      <c r="K86" s="65">
        <f t="shared" si="18"/>
        <v>8240</v>
      </c>
      <c r="L86" s="65">
        <f t="shared" si="18"/>
        <v>8416</v>
      </c>
      <c r="M86" s="65">
        <f t="shared" si="18"/>
        <v>6955</v>
      </c>
      <c r="N86" s="141"/>
      <c r="O86" s="142"/>
    </row>
    <row r="87" spans="1:15" x14ac:dyDescent="0.25">
      <c r="A87" s="61">
        <v>33</v>
      </c>
      <c r="B87" s="61" t="s">
        <v>175</v>
      </c>
      <c r="C87" s="46" t="s">
        <v>78</v>
      </c>
      <c r="D87" s="67">
        <v>0</v>
      </c>
      <c r="E87" s="67">
        <v>117</v>
      </c>
      <c r="F87" s="67">
        <v>0</v>
      </c>
      <c r="G87" s="67">
        <v>0</v>
      </c>
      <c r="H87" s="67">
        <v>0</v>
      </c>
      <c r="I87" s="67">
        <v>286</v>
      </c>
      <c r="J87" s="66">
        <v>6137</v>
      </c>
      <c r="K87" s="66">
        <v>5880</v>
      </c>
      <c r="L87" s="66">
        <v>3777</v>
      </c>
      <c r="M87" s="66">
        <v>3022</v>
      </c>
      <c r="N87" s="141"/>
      <c r="O87" s="141"/>
    </row>
    <row r="88" spans="1:15" x14ac:dyDescent="0.25">
      <c r="A88" s="61">
        <v>33</v>
      </c>
      <c r="B88" s="61" t="s">
        <v>176</v>
      </c>
      <c r="C88" s="46" t="s">
        <v>80</v>
      </c>
      <c r="D88" s="67">
        <v>0</v>
      </c>
      <c r="E88" s="67">
        <v>188</v>
      </c>
      <c r="F88" s="67">
        <v>210</v>
      </c>
      <c r="G88" s="67">
        <v>982</v>
      </c>
      <c r="H88" s="67">
        <v>676</v>
      </c>
      <c r="I88" s="66">
        <v>4281</v>
      </c>
      <c r="J88" s="66">
        <v>1386</v>
      </c>
      <c r="K88" s="66">
        <v>1022</v>
      </c>
      <c r="L88" s="66">
        <v>3373</v>
      </c>
      <c r="M88" s="66">
        <v>2617</v>
      </c>
      <c r="N88" s="141"/>
      <c r="O88" s="141"/>
    </row>
    <row r="89" spans="1:15" x14ac:dyDescent="0.25">
      <c r="A89" s="61">
        <v>33</v>
      </c>
      <c r="B89" s="61" t="s">
        <v>177</v>
      </c>
      <c r="C89" s="46" t="s">
        <v>79</v>
      </c>
      <c r="D89" s="67">
        <v>406</v>
      </c>
      <c r="E89" s="66">
        <v>1305</v>
      </c>
      <c r="F89" s="67">
        <v>403</v>
      </c>
      <c r="G89" s="66">
        <v>3355</v>
      </c>
      <c r="H89" s="66">
        <v>1679</v>
      </c>
      <c r="I89" s="66">
        <v>2136</v>
      </c>
      <c r="J89" s="66">
        <v>1749</v>
      </c>
      <c r="K89" s="66">
        <v>1338</v>
      </c>
      <c r="L89" s="66">
        <v>1266</v>
      </c>
      <c r="M89" s="66">
        <v>1316</v>
      </c>
      <c r="N89" s="141"/>
      <c r="O89" s="141"/>
    </row>
    <row r="90" spans="1:15" x14ac:dyDescent="0.25">
      <c r="A90" s="61">
        <v>34</v>
      </c>
      <c r="B90" s="61"/>
      <c r="C90" s="64" t="s">
        <v>83</v>
      </c>
      <c r="D90" s="68">
        <f t="shared" ref="D90:M90" si="19">SUM(D91:D92)</f>
        <v>0</v>
      </c>
      <c r="E90" s="68">
        <f t="shared" si="19"/>
        <v>0</v>
      </c>
      <c r="F90" s="65">
        <f t="shared" si="19"/>
        <v>15626</v>
      </c>
      <c r="G90" s="65">
        <f t="shared" si="19"/>
        <v>4087</v>
      </c>
      <c r="H90" s="65">
        <f t="shared" si="19"/>
        <v>7084</v>
      </c>
      <c r="I90" s="65">
        <f t="shared" si="19"/>
        <v>64385</v>
      </c>
      <c r="J90" s="65">
        <f t="shared" si="19"/>
        <v>116950</v>
      </c>
      <c r="K90" s="65">
        <f t="shared" si="19"/>
        <v>85075</v>
      </c>
      <c r="L90" s="65">
        <f t="shared" si="19"/>
        <v>67601</v>
      </c>
      <c r="M90" s="65">
        <f t="shared" si="19"/>
        <v>44370</v>
      </c>
      <c r="N90" s="141"/>
      <c r="O90" s="142"/>
    </row>
    <row r="91" spans="1:15" x14ac:dyDescent="0.25">
      <c r="A91" s="61">
        <v>34</v>
      </c>
      <c r="B91" s="61" t="s">
        <v>175</v>
      </c>
      <c r="C91" s="46" t="s">
        <v>84</v>
      </c>
      <c r="D91" s="67">
        <v>0</v>
      </c>
      <c r="E91" s="67">
        <v>0</v>
      </c>
      <c r="F91" s="67">
        <v>0</v>
      </c>
      <c r="G91" s="67">
        <v>0</v>
      </c>
      <c r="H91" s="67">
        <v>0</v>
      </c>
      <c r="I91" s="66">
        <v>24470</v>
      </c>
      <c r="J91" s="66">
        <v>44548</v>
      </c>
      <c r="K91" s="66">
        <v>21463</v>
      </c>
      <c r="L91" s="66">
        <v>22875</v>
      </c>
      <c r="M91" s="66">
        <v>9983</v>
      </c>
      <c r="N91" s="141"/>
      <c r="O91" s="141"/>
    </row>
    <row r="92" spans="1:15" x14ac:dyDescent="0.25">
      <c r="A92" s="61">
        <v>34</v>
      </c>
      <c r="B92" s="61" t="s">
        <v>176</v>
      </c>
      <c r="C92" s="46" t="s">
        <v>82</v>
      </c>
      <c r="D92" s="67">
        <v>0</v>
      </c>
      <c r="E92" s="67">
        <v>0</v>
      </c>
      <c r="F92" s="66">
        <v>15626</v>
      </c>
      <c r="G92" s="66">
        <v>4087</v>
      </c>
      <c r="H92" s="66">
        <v>7084</v>
      </c>
      <c r="I92" s="66">
        <v>39915</v>
      </c>
      <c r="J92" s="66">
        <v>72402</v>
      </c>
      <c r="K92" s="66">
        <v>63612</v>
      </c>
      <c r="L92" s="66">
        <v>44726</v>
      </c>
      <c r="M92" s="66">
        <v>34387</v>
      </c>
      <c r="N92" s="141"/>
      <c r="O92" s="141"/>
    </row>
    <row r="93" spans="1:15" x14ac:dyDescent="0.25">
      <c r="A93" s="61">
        <v>35</v>
      </c>
      <c r="B93" s="61"/>
      <c r="C93" s="64" t="s">
        <v>90</v>
      </c>
      <c r="D93" s="68">
        <f t="shared" ref="D93:M93" si="20">SUM(D94:D99)</f>
        <v>3643</v>
      </c>
      <c r="E93" s="65">
        <f t="shared" si="20"/>
        <v>9961</v>
      </c>
      <c r="F93" s="65">
        <f t="shared" si="20"/>
        <v>25976</v>
      </c>
      <c r="G93" s="65">
        <f t="shared" si="20"/>
        <v>45325</v>
      </c>
      <c r="H93" s="65">
        <f t="shared" si="20"/>
        <v>65554</v>
      </c>
      <c r="I93" s="65">
        <f t="shared" si="20"/>
        <v>76940</v>
      </c>
      <c r="J93" s="65">
        <f t="shared" si="20"/>
        <v>49195</v>
      </c>
      <c r="K93" s="65">
        <f t="shared" si="20"/>
        <v>30301</v>
      </c>
      <c r="L93" s="65">
        <f t="shared" si="20"/>
        <v>8013</v>
      </c>
      <c r="M93" s="65">
        <f t="shared" si="20"/>
        <v>9483</v>
      </c>
      <c r="N93" s="141"/>
      <c r="O93" s="142"/>
    </row>
    <row r="94" spans="1:15" x14ac:dyDescent="0.25">
      <c r="A94" s="61">
        <v>35</v>
      </c>
      <c r="B94" s="61" t="s">
        <v>175</v>
      </c>
      <c r="C94" s="46" t="s">
        <v>85</v>
      </c>
      <c r="D94" s="67">
        <v>790</v>
      </c>
      <c r="E94" s="66">
        <v>1670</v>
      </c>
      <c r="F94" s="66">
        <v>2042</v>
      </c>
      <c r="G94" s="66">
        <v>9456</v>
      </c>
      <c r="H94" s="66">
        <v>11213</v>
      </c>
      <c r="I94" s="66">
        <v>18879</v>
      </c>
      <c r="J94" s="66">
        <v>10568</v>
      </c>
      <c r="K94" s="66">
        <v>10201</v>
      </c>
      <c r="L94" s="66">
        <v>2210</v>
      </c>
      <c r="M94" s="66">
        <v>4513</v>
      </c>
      <c r="N94" s="141"/>
      <c r="O94" s="141"/>
    </row>
    <row r="95" spans="1:15" x14ac:dyDescent="0.25">
      <c r="A95" s="61">
        <v>35</v>
      </c>
      <c r="B95" s="61" t="s">
        <v>176</v>
      </c>
      <c r="C95" s="46" t="s">
        <v>86</v>
      </c>
      <c r="D95" s="67">
        <v>0</v>
      </c>
      <c r="E95" s="67">
        <v>0</v>
      </c>
      <c r="F95" s="66">
        <v>21252</v>
      </c>
      <c r="G95" s="66">
        <v>29342</v>
      </c>
      <c r="H95" s="66">
        <v>47574</v>
      </c>
      <c r="I95" s="66">
        <v>38701</v>
      </c>
      <c r="J95" s="66">
        <v>26188</v>
      </c>
      <c r="K95" s="66">
        <v>12834</v>
      </c>
      <c r="L95" s="66">
        <v>1068</v>
      </c>
      <c r="M95" s="66">
        <v>1406</v>
      </c>
      <c r="N95" s="141"/>
      <c r="O95" s="141"/>
    </row>
    <row r="96" spans="1:15" x14ac:dyDescent="0.25">
      <c r="A96" s="61">
        <v>35</v>
      </c>
      <c r="B96" s="61" t="s">
        <v>177</v>
      </c>
      <c r="C96" s="46" t="s">
        <v>87</v>
      </c>
      <c r="D96" s="67">
        <v>0</v>
      </c>
      <c r="E96" s="67">
        <v>0</v>
      </c>
      <c r="F96" s="67">
        <v>0</v>
      </c>
      <c r="G96" s="67">
        <v>0</v>
      </c>
      <c r="H96" s="67">
        <v>0</v>
      </c>
      <c r="I96" s="66">
        <v>9440</v>
      </c>
      <c r="J96" s="66">
        <v>8195</v>
      </c>
      <c r="K96" s="66">
        <v>3177</v>
      </c>
      <c r="L96" s="67">
        <v>306</v>
      </c>
      <c r="M96" s="66">
        <v>1785</v>
      </c>
      <c r="N96" s="141"/>
      <c r="O96" s="141"/>
    </row>
    <row r="97" spans="1:15" x14ac:dyDescent="0.25">
      <c r="A97" s="61">
        <v>35</v>
      </c>
      <c r="B97" s="61" t="s">
        <v>102</v>
      </c>
      <c r="C97" s="46" t="s">
        <v>88</v>
      </c>
      <c r="D97" s="67">
        <v>0</v>
      </c>
      <c r="E97" s="67">
        <v>0</v>
      </c>
      <c r="F97" s="67">
        <v>0</v>
      </c>
      <c r="G97" s="66">
        <v>1287</v>
      </c>
      <c r="H97" s="66">
        <v>3059</v>
      </c>
      <c r="I97" s="66">
        <v>7170</v>
      </c>
      <c r="J97" s="66">
        <v>3519</v>
      </c>
      <c r="K97" s="66">
        <v>3798</v>
      </c>
      <c r="L97" s="66">
        <v>2101</v>
      </c>
      <c r="M97" s="140">
        <v>561</v>
      </c>
      <c r="N97" s="141"/>
      <c r="O97" s="142"/>
    </row>
    <row r="98" spans="1:15" x14ac:dyDescent="0.25">
      <c r="A98" s="61">
        <v>35</v>
      </c>
      <c r="B98" s="61" t="s">
        <v>178</v>
      </c>
      <c r="C98" s="46" t="s">
        <v>91</v>
      </c>
      <c r="D98" s="66">
        <v>2853</v>
      </c>
      <c r="E98" s="66">
        <v>8291</v>
      </c>
      <c r="F98" s="66">
        <v>2682</v>
      </c>
      <c r="G98" s="66">
        <v>5240</v>
      </c>
      <c r="H98" s="66">
        <v>3708</v>
      </c>
      <c r="I98" s="66">
        <v>2342</v>
      </c>
      <c r="J98" s="67">
        <v>0</v>
      </c>
      <c r="K98" s="67">
        <v>0</v>
      </c>
      <c r="L98" s="66">
        <v>0</v>
      </c>
      <c r="M98" s="140">
        <v>0</v>
      </c>
      <c r="N98" s="141"/>
      <c r="O98" s="141"/>
    </row>
    <row r="99" spans="1:15" x14ac:dyDescent="0.25">
      <c r="A99" s="61">
        <v>35</v>
      </c>
      <c r="B99" s="61" t="s">
        <v>179</v>
      </c>
      <c r="C99" s="46" t="s">
        <v>89</v>
      </c>
      <c r="D99" s="74">
        <v>0</v>
      </c>
      <c r="E99" s="74">
        <v>0</v>
      </c>
      <c r="F99" s="75">
        <v>0</v>
      </c>
      <c r="G99" s="74">
        <v>0</v>
      </c>
      <c r="H99" s="74">
        <v>0</v>
      </c>
      <c r="I99" s="74">
        <v>408</v>
      </c>
      <c r="J99" s="74">
        <v>725</v>
      </c>
      <c r="K99" s="74">
        <v>291</v>
      </c>
      <c r="L99" s="75">
        <v>2328</v>
      </c>
      <c r="M99" s="75">
        <v>1218</v>
      </c>
      <c r="N99" s="143"/>
      <c r="O99" s="141"/>
    </row>
    <row r="100" spans="1:15" x14ac:dyDescent="0.25">
      <c r="A100" s="61">
        <v>36</v>
      </c>
      <c r="B100" s="61"/>
      <c r="C100" s="64" t="s">
        <v>97</v>
      </c>
      <c r="D100" s="65">
        <f t="shared" ref="D100:M100" si="21">SUM(D101:D105)</f>
        <v>10917</v>
      </c>
      <c r="E100" s="65">
        <f t="shared" si="21"/>
        <v>18052</v>
      </c>
      <c r="F100" s="65">
        <f t="shared" si="21"/>
        <v>39495</v>
      </c>
      <c r="G100" s="65">
        <f t="shared" si="21"/>
        <v>56075</v>
      </c>
      <c r="H100" s="65">
        <f t="shared" si="21"/>
        <v>64812</v>
      </c>
      <c r="I100" s="65">
        <f t="shared" si="21"/>
        <v>49861</v>
      </c>
      <c r="J100" s="65">
        <f t="shared" si="21"/>
        <v>57330</v>
      </c>
      <c r="K100" s="65">
        <f t="shared" si="21"/>
        <v>44314</v>
      </c>
      <c r="L100" s="65">
        <f t="shared" si="21"/>
        <v>32407</v>
      </c>
      <c r="M100" s="65">
        <f t="shared" si="21"/>
        <v>30201</v>
      </c>
      <c r="N100" s="141"/>
      <c r="O100" s="142"/>
    </row>
    <row r="101" spans="1:15" x14ac:dyDescent="0.25">
      <c r="A101" s="61">
        <v>36</v>
      </c>
      <c r="B101" s="61" t="s">
        <v>175</v>
      </c>
      <c r="C101" s="46" t="s">
        <v>92</v>
      </c>
      <c r="D101" s="66">
        <v>3744</v>
      </c>
      <c r="E101" s="66">
        <v>8101</v>
      </c>
      <c r="F101" s="66">
        <v>7717</v>
      </c>
      <c r="G101" s="66">
        <v>19690</v>
      </c>
      <c r="H101" s="66">
        <v>22424</v>
      </c>
      <c r="I101" s="66">
        <v>26104</v>
      </c>
      <c r="J101" s="66">
        <v>32057</v>
      </c>
      <c r="K101" s="66">
        <v>27759</v>
      </c>
      <c r="L101" s="66">
        <v>17571</v>
      </c>
      <c r="M101" s="66">
        <v>14272</v>
      </c>
      <c r="N101" s="141"/>
      <c r="O101" s="141"/>
    </row>
    <row r="102" spans="1:15" x14ac:dyDescent="0.25">
      <c r="A102" s="61">
        <v>36</v>
      </c>
      <c r="B102" s="61" t="s">
        <v>176</v>
      </c>
      <c r="C102" s="46" t="s">
        <v>93</v>
      </c>
      <c r="D102" s="67">
        <v>0</v>
      </c>
      <c r="E102" s="67">
        <v>217</v>
      </c>
      <c r="F102" s="66">
        <v>2401</v>
      </c>
      <c r="G102" s="66">
        <v>3466</v>
      </c>
      <c r="H102" s="66">
        <v>5769</v>
      </c>
      <c r="I102" s="66">
        <v>5764</v>
      </c>
      <c r="J102" s="66">
        <v>8351</v>
      </c>
      <c r="K102" s="66">
        <v>5209</v>
      </c>
      <c r="L102" s="66">
        <v>4548</v>
      </c>
      <c r="M102" s="66">
        <v>3509</v>
      </c>
      <c r="N102" s="141"/>
      <c r="O102" s="141"/>
    </row>
    <row r="103" spans="1:15" x14ac:dyDescent="0.25">
      <c r="A103" s="61">
        <v>36</v>
      </c>
      <c r="B103" s="61" t="s">
        <v>177</v>
      </c>
      <c r="C103" s="46" t="s">
        <v>94</v>
      </c>
      <c r="D103" s="67">
        <v>387</v>
      </c>
      <c r="E103" s="66">
        <v>1314</v>
      </c>
      <c r="F103" s="67">
        <v>194</v>
      </c>
      <c r="G103" s="67">
        <v>0</v>
      </c>
      <c r="H103" s="67">
        <v>817</v>
      </c>
      <c r="I103" s="66">
        <v>1350</v>
      </c>
      <c r="J103" s="66">
        <v>1610</v>
      </c>
      <c r="K103" s="66">
        <v>1273</v>
      </c>
      <c r="L103" s="66">
        <v>1915</v>
      </c>
      <c r="M103" s="66">
        <v>2443</v>
      </c>
      <c r="N103" s="141"/>
      <c r="O103" s="141"/>
    </row>
    <row r="104" spans="1:15" x14ac:dyDescent="0.25">
      <c r="A104" s="61">
        <v>36</v>
      </c>
      <c r="B104" s="61" t="s">
        <v>102</v>
      </c>
      <c r="C104" s="46" t="s">
        <v>95</v>
      </c>
      <c r="D104" s="67">
        <v>494</v>
      </c>
      <c r="E104" s="66">
        <v>1582</v>
      </c>
      <c r="F104" s="67">
        <v>415</v>
      </c>
      <c r="G104" s="66">
        <v>1205</v>
      </c>
      <c r="H104" s="66">
        <v>1067</v>
      </c>
      <c r="I104" s="66">
        <v>1361</v>
      </c>
      <c r="J104" s="66">
        <v>0</v>
      </c>
      <c r="K104" s="67">
        <v>0</v>
      </c>
      <c r="L104" s="67">
        <v>0</v>
      </c>
      <c r="M104" s="140">
        <v>0</v>
      </c>
      <c r="N104" s="141"/>
      <c r="O104" s="141"/>
    </row>
    <row r="105" spans="1:15" x14ac:dyDescent="0.25">
      <c r="A105" s="61">
        <v>36</v>
      </c>
      <c r="B105" s="61" t="s">
        <v>178</v>
      </c>
      <c r="C105" s="46" t="s">
        <v>96</v>
      </c>
      <c r="D105" s="66">
        <v>6292</v>
      </c>
      <c r="E105" s="66">
        <v>6838</v>
      </c>
      <c r="F105" s="66">
        <v>28768</v>
      </c>
      <c r="G105" s="66">
        <v>31714</v>
      </c>
      <c r="H105" s="66">
        <v>34735</v>
      </c>
      <c r="I105" s="66">
        <v>15282</v>
      </c>
      <c r="J105" s="66">
        <v>15312</v>
      </c>
      <c r="K105" s="66">
        <v>10073</v>
      </c>
      <c r="L105" s="66">
        <v>8373</v>
      </c>
      <c r="M105" s="66">
        <v>9977</v>
      </c>
      <c r="N105" s="141"/>
      <c r="O105" s="141"/>
    </row>
    <row r="106" spans="1:15" x14ac:dyDescent="0.25">
      <c r="N106" s="141"/>
      <c r="O106" s="142"/>
    </row>
    <row r="107" spans="1:15" x14ac:dyDescent="0.25">
      <c r="C107" s="1"/>
      <c r="N107" s="141"/>
      <c r="O107" s="142"/>
    </row>
    <row r="108" spans="1:15" x14ac:dyDescent="0.25">
      <c r="C108" s="1"/>
      <c r="N108" s="141"/>
      <c r="O108" s="142"/>
    </row>
    <row r="109" spans="1:15" x14ac:dyDescent="0.25">
      <c r="A109" s="147"/>
      <c r="B109" s="147"/>
      <c r="C109" s="147"/>
      <c r="D109" s="59">
        <v>1895</v>
      </c>
      <c r="E109" s="59">
        <v>1914</v>
      </c>
      <c r="F109" s="59">
        <v>1935</v>
      </c>
      <c r="G109" s="59">
        <v>1946</v>
      </c>
      <c r="H109" s="59">
        <v>1953</v>
      </c>
      <c r="I109" s="59">
        <v>1963</v>
      </c>
      <c r="J109" s="59">
        <v>1973</v>
      </c>
      <c r="K109" s="59">
        <v>1984</v>
      </c>
      <c r="L109" s="59">
        <v>1993</v>
      </c>
      <c r="M109" s="59">
        <v>2003</v>
      </c>
      <c r="N109" s="141"/>
      <c r="O109" s="142"/>
    </row>
    <row r="110" spans="1:15" x14ac:dyDescent="0.25">
      <c r="A110" s="61"/>
      <c r="B110" s="61"/>
      <c r="C110" s="62" t="s">
        <v>98</v>
      </c>
      <c r="D110" s="63">
        <f t="shared" ref="D110:M110" si="22">SUM(D111:D132)</f>
        <v>170228</v>
      </c>
      <c r="E110" s="63">
        <f t="shared" si="22"/>
        <v>353542</v>
      </c>
      <c r="F110" s="63">
        <f t="shared" si="22"/>
        <v>455378</v>
      </c>
      <c r="G110" s="63">
        <f t="shared" si="22"/>
        <v>998830</v>
      </c>
      <c r="H110" s="63">
        <f t="shared" si="22"/>
        <v>1135937</v>
      </c>
      <c r="I110" s="63">
        <f t="shared" si="22"/>
        <v>1262457</v>
      </c>
      <c r="J110" s="63">
        <f t="shared" si="22"/>
        <v>1523869</v>
      </c>
      <c r="K110" s="63">
        <f t="shared" si="22"/>
        <v>1377668</v>
      </c>
      <c r="L110" s="63">
        <f t="shared" si="22"/>
        <v>1007909</v>
      </c>
      <c r="M110" s="63">
        <f t="shared" si="22"/>
        <v>939449</v>
      </c>
      <c r="N110" s="141"/>
      <c r="O110" s="142"/>
    </row>
    <row r="111" spans="1:15" x14ac:dyDescent="0.25">
      <c r="A111" s="61">
        <v>15</v>
      </c>
      <c r="B111" s="61"/>
      <c r="C111" s="64" t="s">
        <v>23</v>
      </c>
      <c r="D111" s="75">
        <v>57417</v>
      </c>
      <c r="E111" s="75">
        <v>135072</v>
      </c>
      <c r="F111" s="75">
        <v>114188</v>
      </c>
      <c r="G111" s="75">
        <v>243579</v>
      </c>
      <c r="H111" s="75">
        <v>238189</v>
      </c>
      <c r="I111" s="75">
        <v>263743</v>
      </c>
      <c r="J111" s="75">
        <v>311573</v>
      </c>
      <c r="K111" s="75">
        <v>353454</v>
      </c>
      <c r="L111" s="75">
        <v>269784</v>
      </c>
      <c r="M111" s="75">
        <v>285946</v>
      </c>
      <c r="N111" s="141"/>
      <c r="O111" s="142"/>
    </row>
    <row r="112" spans="1:15" x14ac:dyDescent="0.25">
      <c r="A112" s="61">
        <v>16</v>
      </c>
      <c r="B112" s="61"/>
      <c r="C112" s="64" t="s">
        <v>17</v>
      </c>
      <c r="D112" s="75">
        <v>5751</v>
      </c>
      <c r="E112" s="75">
        <v>7121</v>
      </c>
      <c r="F112" s="75">
        <v>9074</v>
      </c>
      <c r="G112" s="75">
        <v>10447</v>
      </c>
      <c r="H112" s="75">
        <v>10959</v>
      </c>
      <c r="I112" s="75">
        <v>8225</v>
      </c>
      <c r="J112" s="75">
        <v>8791</v>
      </c>
      <c r="K112" s="75">
        <v>7176</v>
      </c>
      <c r="L112" s="75">
        <v>5877</v>
      </c>
      <c r="M112" s="75">
        <v>5900</v>
      </c>
      <c r="N112" s="141"/>
      <c r="O112" s="142"/>
    </row>
    <row r="113" spans="1:15" x14ac:dyDescent="0.25">
      <c r="A113" s="61">
        <v>17</v>
      </c>
      <c r="B113" s="61"/>
      <c r="C113" s="64" t="s">
        <v>21</v>
      </c>
      <c r="D113" s="75">
        <v>3098</v>
      </c>
      <c r="E113" s="75">
        <v>14131</v>
      </c>
      <c r="F113" s="75">
        <v>51441</v>
      </c>
      <c r="G113" s="75">
        <v>125630</v>
      </c>
      <c r="H113" s="75">
        <v>166480</v>
      </c>
      <c r="I113" s="75">
        <v>132791</v>
      </c>
      <c r="J113" s="75">
        <v>131643</v>
      </c>
      <c r="K113" s="75">
        <v>95417</v>
      </c>
      <c r="L113" s="75">
        <v>52682</v>
      </c>
      <c r="M113" s="75">
        <v>42924</v>
      </c>
      <c r="N113" s="141"/>
      <c r="O113" s="142"/>
    </row>
    <row r="114" spans="1:15" x14ac:dyDescent="0.25">
      <c r="A114" s="61">
        <v>18</v>
      </c>
      <c r="B114" s="61"/>
      <c r="C114" s="64" t="s">
        <v>22</v>
      </c>
      <c r="D114" s="75">
        <v>14448</v>
      </c>
      <c r="E114" s="75">
        <v>6222</v>
      </c>
      <c r="F114" s="75">
        <v>25507</v>
      </c>
      <c r="G114" s="75">
        <v>63879</v>
      </c>
      <c r="H114" s="75">
        <v>60349</v>
      </c>
      <c r="I114" s="75">
        <v>55878</v>
      </c>
      <c r="J114" s="75">
        <v>72202</v>
      </c>
      <c r="K114" s="75">
        <v>67572</v>
      </c>
      <c r="L114" s="75">
        <v>48751</v>
      </c>
      <c r="M114" s="75">
        <v>37046</v>
      </c>
      <c r="N114" s="141"/>
      <c r="O114" s="142"/>
    </row>
    <row r="115" spans="1:15" x14ac:dyDescent="0.25">
      <c r="A115" s="61">
        <v>19</v>
      </c>
      <c r="B115" s="61"/>
      <c r="C115" s="64" t="s">
        <v>1170</v>
      </c>
      <c r="D115" s="75">
        <v>20184</v>
      </c>
      <c r="E115" s="75">
        <v>26749</v>
      </c>
      <c r="F115" s="75">
        <v>26399</v>
      </c>
      <c r="G115" s="75">
        <v>55958</v>
      </c>
      <c r="H115" s="75">
        <v>48316</v>
      </c>
      <c r="I115" s="75">
        <v>37852</v>
      </c>
      <c r="J115" s="75">
        <v>41873</v>
      </c>
      <c r="K115" s="75">
        <v>48379</v>
      </c>
      <c r="L115" s="75">
        <v>41543</v>
      </c>
      <c r="M115" s="75">
        <v>35068</v>
      </c>
      <c r="N115" s="141"/>
      <c r="O115" s="142"/>
    </row>
    <row r="116" spans="1:15" x14ac:dyDescent="0.25">
      <c r="A116" s="61">
        <v>20</v>
      </c>
      <c r="B116" s="61"/>
      <c r="C116" s="64" t="s">
        <v>29</v>
      </c>
      <c r="D116" s="75">
        <v>16965</v>
      </c>
      <c r="E116" s="75">
        <v>41908</v>
      </c>
      <c r="F116" s="75">
        <v>23514</v>
      </c>
      <c r="G116" s="75">
        <v>74859</v>
      </c>
      <c r="H116" s="75">
        <v>68362</v>
      </c>
      <c r="I116" s="75">
        <v>43984</v>
      </c>
      <c r="J116" s="75">
        <v>53954</v>
      </c>
      <c r="K116" s="75">
        <v>50086</v>
      </c>
      <c r="L116" s="75">
        <v>26764</v>
      </c>
      <c r="M116" s="75">
        <v>30316</v>
      </c>
      <c r="N116" s="141"/>
      <c r="O116" s="142"/>
    </row>
    <row r="117" spans="1:15" x14ac:dyDescent="0.25">
      <c r="A117" s="61">
        <v>21</v>
      </c>
      <c r="B117" s="61"/>
      <c r="C117" s="64" t="s">
        <v>1171</v>
      </c>
      <c r="D117" s="75">
        <v>0</v>
      </c>
      <c r="E117" s="75">
        <v>3200</v>
      </c>
      <c r="F117" s="75">
        <v>7191</v>
      </c>
      <c r="G117" s="75">
        <v>19040</v>
      </c>
      <c r="H117" s="75">
        <v>20545</v>
      </c>
      <c r="I117" s="75">
        <v>24743</v>
      </c>
      <c r="J117" s="75">
        <v>29446</v>
      </c>
      <c r="K117" s="75">
        <v>31377</v>
      </c>
      <c r="L117" s="75">
        <v>25300</v>
      </c>
      <c r="M117" s="75">
        <v>25897</v>
      </c>
      <c r="N117" s="141"/>
      <c r="O117" s="142"/>
    </row>
    <row r="118" spans="1:15" x14ac:dyDescent="0.25">
      <c r="A118" s="61">
        <v>22</v>
      </c>
      <c r="B118" s="61"/>
      <c r="C118" s="64" t="s">
        <v>38</v>
      </c>
      <c r="D118" s="75">
        <v>4674</v>
      </c>
      <c r="E118" s="75">
        <v>12023</v>
      </c>
      <c r="F118" s="75">
        <v>26896</v>
      </c>
      <c r="G118" s="75">
        <v>44207</v>
      </c>
      <c r="H118" s="75">
        <v>36529</v>
      </c>
      <c r="I118" s="75">
        <v>41122</v>
      </c>
      <c r="J118" s="75">
        <v>42753</v>
      </c>
      <c r="K118" s="75">
        <v>43072</v>
      </c>
      <c r="L118" s="75">
        <v>45003</v>
      </c>
      <c r="M118" s="75">
        <v>48790</v>
      </c>
      <c r="N118" s="141"/>
      <c r="O118" s="142"/>
    </row>
    <row r="119" spans="1:15" x14ac:dyDescent="0.25">
      <c r="A119" s="61">
        <v>23</v>
      </c>
      <c r="B119" s="61"/>
      <c r="C119" s="64" t="s">
        <v>39</v>
      </c>
      <c r="D119" s="75">
        <v>0</v>
      </c>
      <c r="E119" s="75">
        <v>220</v>
      </c>
      <c r="F119" s="75">
        <v>3861</v>
      </c>
      <c r="G119" s="75">
        <v>5565</v>
      </c>
      <c r="H119" s="75">
        <v>8139</v>
      </c>
      <c r="I119" s="75">
        <v>11522</v>
      </c>
      <c r="J119" s="75">
        <v>12267</v>
      </c>
      <c r="K119" s="75">
        <v>10558</v>
      </c>
      <c r="L119" s="75">
        <v>8024</v>
      </c>
      <c r="M119" s="75">
        <v>8559</v>
      </c>
      <c r="N119" s="141"/>
      <c r="O119" s="142"/>
    </row>
    <row r="120" spans="1:15" x14ac:dyDescent="0.25">
      <c r="A120" s="61">
        <v>24</v>
      </c>
      <c r="B120" s="61"/>
      <c r="C120" s="64" t="s">
        <v>44</v>
      </c>
      <c r="D120" s="75">
        <v>4712</v>
      </c>
      <c r="E120" s="75">
        <v>8529</v>
      </c>
      <c r="F120" s="75">
        <v>15845</v>
      </c>
      <c r="G120" s="75">
        <v>46941</v>
      </c>
      <c r="H120" s="75">
        <v>57744</v>
      </c>
      <c r="I120" s="75">
        <v>69921</v>
      </c>
      <c r="J120" s="75">
        <v>88513</v>
      </c>
      <c r="K120" s="75">
        <v>79650</v>
      </c>
      <c r="L120" s="75">
        <v>65168</v>
      </c>
      <c r="M120" s="75">
        <v>77915</v>
      </c>
      <c r="N120" s="141"/>
      <c r="O120" s="142"/>
    </row>
    <row r="121" spans="1:15" x14ac:dyDescent="0.25">
      <c r="A121" s="61">
        <v>25</v>
      </c>
      <c r="B121" s="61"/>
      <c r="C121" s="64" t="s">
        <v>50</v>
      </c>
      <c r="D121" s="75">
        <v>0</v>
      </c>
      <c r="E121" s="75">
        <v>154</v>
      </c>
      <c r="F121" s="75">
        <v>3087</v>
      </c>
      <c r="G121" s="75">
        <v>6007</v>
      </c>
      <c r="H121" s="75">
        <v>9485</v>
      </c>
      <c r="I121" s="75">
        <v>27263</v>
      </c>
      <c r="J121" s="75">
        <v>47063</v>
      </c>
      <c r="K121" s="75">
        <v>56628</v>
      </c>
      <c r="L121" s="75">
        <v>43901</v>
      </c>
      <c r="M121" s="75">
        <v>47429</v>
      </c>
      <c r="N121" s="141"/>
      <c r="O121" s="142"/>
    </row>
    <row r="122" spans="1:15" x14ac:dyDescent="0.25">
      <c r="A122" s="61">
        <v>26</v>
      </c>
      <c r="B122" s="61"/>
      <c r="C122" s="64" t="s">
        <v>57</v>
      </c>
      <c r="D122" s="75">
        <v>10479</v>
      </c>
      <c r="E122" s="75">
        <v>29863</v>
      </c>
      <c r="F122" s="75">
        <v>17912</v>
      </c>
      <c r="G122" s="75">
        <v>64675</v>
      </c>
      <c r="H122" s="75">
        <v>71666</v>
      </c>
      <c r="I122" s="75">
        <v>77679</v>
      </c>
      <c r="J122" s="75">
        <v>103754</v>
      </c>
      <c r="K122" s="75">
        <v>86558</v>
      </c>
      <c r="L122" s="75">
        <v>47114</v>
      </c>
      <c r="M122" s="75">
        <v>33274</v>
      </c>
      <c r="N122" s="141"/>
      <c r="O122" s="142"/>
    </row>
    <row r="123" spans="1:15" x14ac:dyDescent="0.25">
      <c r="A123" s="61">
        <v>27</v>
      </c>
      <c r="B123" s="61"/>
      <c r="C123" s="64" t="s">
        <v>59</v>
      </c>
      <c r="D123" s="75">
        <v>3434</v>
      </c>
      <c r="E123" s="75">
        <v>2436</v>
      </c>
      <c r="F123" s="75">
        <v>14360</v>
      </c>
      <c r="G123" s="75">
        <v>34541</v>
      </c>
      <c r="H123" s="75">
        <v>49162</v>
      </c>
      <c r="I123" s="75">
        <v>47047</v>
      </c>
      <c r="J123" s="75">
        <v>80829</v>
      </c>
      <c r="K123" s="75">
        <v>50334</v>
      </c>
      <c r="L123" s="75">
        <v>46412</v>
      </c>
      <c r="M123" s="75">
        <v>46399</v>
      </c>
      <c r="N123" s="141"/>
      <c r="O123" s="142"/>
    </row>
    <row r="124" spans="1:15" x14ac:dyDescent="0.25">
      <c r="A124" s="61">
        <v>28</v>
      </c>
      <c r="B124" s="61"/>
      <c r="C124" s="64" t="s">
        <v>64</v>
      </c>
      <c r="D124" s="75">
        <v>13848</v>
      </c>
      <c r="E124" s="75">
        <v>33028</v>
      </c>
      <c r="F124" s="75">
        <v>22280</v>
      </c>
      <c r="G124" s="75">
        <v>54816</v>
      </c>
      <c r="H124" s="75">
        <v>64878</v>
      </c>
      <c r="I124" s="75">
        <v>102327</v>
      </c>
      <c r="J124" s="75">
        <v>112945</v>
      </c>
      <c r="K124" s="75">
        <v>111534</v>
      </c>
      <c r="L124" s="75">
        <v>60528</v>
      </c>
      <c r="M124" s="75">
        <v>53474</v>
      </c>
      <c r="N124" s="141"/>
      <c r="O124" s="142"/>
    </row>
    <row r="125" spans="1:15" x14ac:dyDescent="0.25">
      <c r="A125" s="61">
        <v>29</v>
      </c>
      <c r="B125" s="61"/>
      <c r="C125" s="64" t="s">
        <v>68</v>
      </c>
      <c r="D125" s="75">
        <v>252</v>
      </c>
      <c r="E125" s="75">
        <v>0</v>
      </c>
      <c r="F125" s="75">
        <v>8532</v>
      </c>
      <c r="G125" s="75">
        <v>19304</v>
      </c>
      <c r="H125" s="75">
        <v>42680</v>
      </c>
      <c r="I125" s="75">
        <v>59588</v>
      </c>
      <c r="J125" s="75">
        <v>83313</v>
      </c>
      <c r="K125" s="75">
        <v>61788</v>
      </c>
      <c r="L125" s="75">
        <v>64504</v>
      </c>
      <c r="M125" s="75">
        <v>47737</v>
      </c>
      <c r="N125" s="141"/>
      <c r="O125" s="142"/>
    </row>
    <row r="126" spans="1:15" x14ac:dyDescent="0.25">
      <c r="A126" s="61">
        <v>30</v>
      </c>
      <c r="B126" s="61"/>
      <c r="C126" s="64" t="s">
        <v>71</v>
      </c>
      <c r="D126" s="75">
        <v>0</v>
      </c>
      <c r="E126" s="75">
        <v>0</v>
      </c>
      <c r="F126" s="75">
        <v>0</v>
      </c>
      <c r="G126" s="75">
        <v>0</v>
      </c>
      <c r="H126" s="75">
        <v>0</v>
      </c>
      <c r="I126" s="75">
        <v>2478</v>
      </c>
      <c r="J126" s="75">
        <v>996</v>
      </c>
      <c r="K126" s="75">
        <v>976</v>
      </c>
      <c r="L126" s="75">
        <v>1079</v>
      </c>
      <c r="M126" s="75">
        <v>1437</v>
      </c>
      <c r="N126" s="141"/>
      <c r="O126" s="142"/>
    </row>
    <row r="127" spans="1:15" x14ac:dyDescent="0.25">
      <c r="A127" s="61">
        <v>31</v>
      </c>
      <c r="B127" s="61"/>
      <c r="C127" s="64" t="s">
        <v>76</v>
      </c>
      <c r="D127" s="75">
        <v>0</v>
      </c>
      <c r="E127" s="75">
        <v>3263</v>
      </c>
      <c r="F127" s="75">
        <v>1976</v>
      </c>
      <c r="G127" s="75">
        <v>14128</v>
      </c>
      <c r="H127" s="75">
        <v>35011</v>
      </c>
      <c r="I127" s="75">
        <v>43894</v>
      </c>
      <c r="J127" s="75">
        <v>47785</v>
      </c>
      <c r="K127" s="75">
        <v>43648</v>
      </c>
      <c r="L127" s="75">
        <v>28397</v>
      </c>
      <c r="M127" s="75">
        <v>16309</v>
      </c>
      <c r="N127" s="141"/>
      <c r="O127" s="142"/>
    </row>
    <row r="128" spans="1:15" x14ac:dyDescent="0.25">
      <c r="A128" s="61">
        <v>32</v>
      </c>
      <c r="B128" s="61"/>
      <c r="C128" s="64" t="s">
        <v>77</v>
      </c>
      <c r="D128" s="75">
        <v>0</v>
      </c>
      <c r="E128" s="75">
        <v>0</v>
      </c>
      <c r="F128" s="75">
        <v>1605</v>
      </c>
      <c r="G128" s="75">
        <v>5430</v>
      </c>
      <c r="H128" s="75">
        <v>7638</v>
      </c>
      <c r="I128" s="75">
        <v>14511</v>
      </c>
      <c r="J128" s="75">
        <v>21422</v>
      </c>
      <c r="K128" s="75">
        <v>11531</v>
      </c>
      <c r="L128" s="75">
        <v>10641</v>
      </c>
      <c r="M128" s="75">
        <v>4020</v>
      </c>
      <c r="N128" s="141"/>
      <c r="O128" s="142"/>
    </row>
    <row r="129" spans="1:15" x14ac:dyDescent="0.25">
      <c r="A129" s="61">
        <v>33</v>
      </c>
      <c r="B129" s="61"/>
      <c r="C129" s="64" t="s">
        <v>81</v>
      </c>
      <c r="D129" s="75">
        <v>406</v>
      </c>
      <c r="E129" s="75">
        <v>1610</v>
      </c>
      <c r="F129" s="75">
        <v>613</v>
      </c>
      <c r="G129" s="75">
        <v>4337</v>
      </c>
      <c r="H129" s="75">
        <v>2355</v>
      </c>
      <c r="I129" s="75">
        <v>6703</v>
      </c>
      <c r="J129" s="75">
        <v>9272</v>
      </c>
      <c r="K129" s="75">
        <v>8240</v>
      </c>
      <c r="L129" s="75">
        <v>8416</v>
      </c>
      <c r="M129" s="75">
        <v>6955</v>
      </c>
      <c r="N129" s="141"/>
      <c r="O129" s="142"/>
    </row>
    <row r="130" spans="1:15" x14ac:dyDescent="0.25">
      <c r="A130" s="61">
        <v>34</v>
      </c>
      <c r="B130" s="61"/>
      <c r="C130" s="64" t="s">
        <v>83</v>
      </c>
      <c r="D130" s="75">
        <v>0</v>
      </c>
      <c r="E130" s="75">
        <v>0</v>
      </c>
      <c r="F130" s="75">
        <v>15626</v>
      </c>
      <c r="G130" s="75">
        <v>4087</v>
      </c>
      <c r="H130" s="75">
        <v>7084</v>
      </c>
      <c r="I130" s="75">
        <v>64385</v>
      </c>
      <c r="J130" s="75">
        <v>116950</v>
      </c>
      <c r="K130" s="75">
        <v>85075</v>
      </c>
      <c r="L130" s="75">
        <v>67601</v>
      </c>
      <c r="M130" s="75">
        <v>44370</v>
      </c>
      <c r="N130" s="141"/>
      <c r="O130" s="142"/>
    </row>
    <row r="131" spans="1:15" x14ac:dyDescent="0.25">
      <c r="A131" s="61">
        <v>35</v>
      </c>
      <c r="B131" s="61"/>
      <c r="C131" s="64" t="s">
        <v>90</v>
      </c>
      <c r="D131" s="75">
        <v>3643</v>
      </c>
      <c r="E131" s="75">
        <v>9961</v>
      </c>
      <c r="F131" s="75">
        <v>25976</v>
      </c>
      <c r="G131" s="75">
        <v>45325</v>
      </c>
      <c r="H131" s="75">
        <v>65554</v>
      </c>
      <c r="I131" s="75">
        <v>76940</v>
      </c>
      <c r="J131" s="75">
        <v>49195</v>
      </c>
      <c r="K131" s="75">
        <v>30301</v>
      </c>
      <c r="L131" s="75">
        <v>8013</v>
      </c>
      <c r="M131" s="75">
        <v>9483</v>
      </c>
      <c r="N131" s="142"/>
      <c r="O131" s="142"/>
    </row>
    <row r="132" spans="1:15" x14ac:dyDescent="0.25">
      <c r="A132" s="61">
        <v>36</v>
      </c>
      <c r="B132" s="61"/>
      <c r="C132" s="64" t="s">
        <v>97</v>
      </c>
      <c r="D132" s="75">
        <v>10917</v>
      </c>
      <c r="E132" s="75">
        <v>18052</v>
      </c>
      <c r="F132" s="75">
        <v>39495</v>
      </c>
      <c r="G132" s="75">
        <v>56075</v>
      </c>
      <c r="H132" s="75">
        <v>64812</v>
      </c>
      <c r="I132" s="75">
        <v>49861</v>
      </c>
      <c r="J132" s="75">
        <v>57330</v>
      </c>
      <c r="K132" s="75">
        <v>44314</v>
      </c>
      <c r="L132" s="75">
        <v>32407</v>
      </c>
      <c r="M132" s="75">
        <v>30201</v>
      </c>
      <c r="N132" s="142"/>
      <c r="O132" s="142"/>
    </row>
    <row r="133" spans="1:15" x14ac:dyDescent="0.25">
      <c r="N133" s="142"/>
      <c r="O133" s="142"/>
    </row>
    <row r="134" spans="1:15" x14ac:dyDescent="0.25">
      <c r="C134" s="8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42"/>
      <c r="O134" s="142"/>
    </row>
    <row r="135" spans="1:15" x14ac:dyDescent="0.25">
      <c r="N135" s="142"/>
      <c r="O135" s="142"/>
    </row>
    <row r="136" spans="1:15" x14ac:dyDescent="0.25">
      <c r="A136" s="147"/>
      <c r="B136" s="147"/>
      <c r="C136" s="147"/>
      <c r="D136" s="59">
        <v>1895</v>
      </c>
      <c r="E136" s="59">
        <v>1914</v>
      </c>
      <c r="F136" s="59">
        <v>1935</v>
      </c>
      <c r="G136" s="59">
        <v>1946</v>
      </c>
      <c r="H136" s="59">
        <v>1953</v>
      </c>
      <c r="I136" s="59">
        <v>1963</v>
      </c>
      <c r="J136" s="59">
        <v>1973</v>
      </c>
      <c r="K136" s="59">
        <v>1984</v>
      </c>
      <c r="L136" s="59">
        <v>1993</v>
      </c>
      <c r="M136" s="59">
        <v>2003</v>
      </c>
      <c r="N136" s="142"/>
      <c r="O136" s="142"/>
    </row>
    <row r="137" spans="1:15" x14ac:dyDescent="0.25">
      <c r="A137" s="61"/>
      <c r="B137" s="61"/>
      <c r="C137" s="62" t="s">
        <v>98</v>
      </c>
      <c r="D137" s="81">
        <f>D110*100/170228</f>
        <v>100</v>
      </c>
      <c r="E137" s="81">
        <f>E110*100/353542</f>
        <v>100</v>
      </c>
      <c r="F137" s="81">
        <f>F110*100/455378</f>
        <v>100</v>
      </c>
      <c r="G137" s="81">
        <f>G110*100/998830</f>
        <v>100</v>
      </c>
      <c r="H137" s="81">
        <f>H110*100/1135937</f>
        <v>100</v>
      </c>
      <c r="I137" s="81">
        <f>I110*100/1262457</f>
        <v>100</v>
      </c>
      <c r="J137" s="81">
        <f>J110*100/1523869</f>
        <v>100</v>
      </c>
      <c r="K137" s="81">
        <f>K110*100/1377668</f>
        <v>100</v>
      </c>
      <c r="L137" s="81">
        <f>L110*100/1007909</f>
        <v>100</v>
      </c>
      <c r="M137" s="81">
        <f>M110*100/939449</f>
        <v>100</v>
      </c>
      <c r="N137" s="142"/>
      <c r="O137" s="142"/>
    </row>
    <row r="138" spans="1:15" x14ac:dyDescent="0.25">
      <c r="A138" s="61">
        <v>15</v>
      </c>
      <c r="B138" s="61"/>
      <c r="C138" s="64" t="s">
        <v>23</v>
      </c>
      <c r="D138" s="82">
        <f>D111*100/170228</f>
        <v>33.729468712550229</v>
      </c>
      <c r="E138" s="82">
        <f>E111*100/353542</f>
        <v>38.205361739199304</v>
      </c>
      <c r="F138" s="82">
        <f>F111*100/455378</f>
        <v>25.075431839043606</v>
      </c>
      <c r="G138" s="82">
        <f>G111*100/998830</f>
        <v>24.386432125586936</v>
      </c>
      <c r="H138" s="82">
        <f>H111*100/1135937</f>
        <v>20.96850441529768</v>
      </c>
      <c r="I138" s="82">
        <f>I111*100/1262457</f>
        <v>20.891246196900173</v>
      </c>
      <c r="J138" s="82">
        <f>J111*100/1523869</f>
        <v>20.446180085033557</v>
      </c>
      <c r="K138" s="82">
        <f>K111*100/1377668</f>
        <v>25.655963555805897</v>
      </c>
      <c r="L138" s="82">
        <f>L111*100/1007909</f>
        <v>26.766702152674497</v>
      </c>
      <c r="M138" s="82">
        <f>M111*100/939449</f>
        <v>30.437628865430693</v>
      </c>
      <c r="N138" s="142"/>
      <c r="O138" s="142"/>
    </row>
    <row r="139" spans="1:15" x14ac:dyDescent="0.25">
      <c r="A139" s="61">
        <v>16</v>
      </c>
      <c r="B139" s="61"/>
      <c r="C139" s="64" t="s">
        <v>17</v>
      </c>
      <c r="D139" s="82">
        <f t="shared" ref="D139:D159" si="23">D112*100/170228</f>
        <v>3.3784101322931597</v>
      </c>
      <c r="E139" s="82">
        <f t="shared" ref="E139:E159" si="24">E112*100/353542</f>
        <v>2.0141878475541803</v>
      </c>
      <c r="F139" s="82">
        <f t="shared" ref="F139:F159" si="25">F112*100/455378</f>
        <v>1.9926302983455504</v>
      </c>
      <c r="G139" s="82">
        <f t="shared" ref="G139:G159" si="26">G112*100/998830</f>
        <v>1.0459237307649951</v>
      </c>
      <c r="H139" s="82">
        <f t="shared" ref="H139:H159" si="27">H112*100/1135937</f>
        <v>0.96475420731959605</v>
      </c>
      <c r="I139" s="82">
        <f t="shared" ref="I139:I159" si="28">I112*100/1262457</f>
        <v>0.65150733846776565</v>
      </c>
      <c r="J139" s="82">
        <f t="shared" ref="J139:J159" si="29">J112*100/1523869</f>
        <v>0.57688685838480869</v>
      </c>
      <c r="K139" s="82">
        <f t="shared" ref="K139:K159" si="30">K112*100/1377668</f>
        <v>0.52088021206850998</v>
      </c>
      <c r="L139" s="82">
        <f t="shared" ref="L139:L159" si="31">L112*100/1007909</f>
        <v>0.58308835420658012</v>
      </c>
      <c r="M139" s="82">
        <f t="shared" ref="M139:M159" si="32">M112*100/939449</f>
        <v>0.62802770560190069</v>
      </c>
      <c r="N139" s="142"/>
      <c r="O139" s="142"/>
    </row>
    <row r="140" spans="1:15" x14ac:dyDescent="0.25">
      <c r="A140" s="61">
        <v>17</v>
      </c>
      <c r="B140" s="61"/>
      <c r="C140" s="64" t="s">
        <v>21</v>
      </c>
      <c r="D140" s="82">
        <f t="shared" si="23"/>
        <v>1.8199121178654512</v>
      </c>
      <c r="E140" s="82">
        <f t="shared" si="24"/>
        <v>3.9969791425064067</v>
      </c>
      <c r="F140" s="82">
        <f t="shared" si="25"/>
        <v>11.296329642626565</v>
      </c>
      <c r="G140" s="82">
        <f t="shared" si="26"/>
        <v>12.577715927635333</v>
      </c>
      <c r="H140" s="82">
        <f t="shared" si="27"/>
        <v>14.6557423519086</v>
      </c>
      <c r="I140" s="82">
        <f t="shared" si="28"/>
        <v>10.518457262306756</v>
      </c>
      <c r="J140" s="82">
        <f t="shared" si="29"/>
        <v>8.6387346943864589</v>
      </c>
      <c r="K140" s="82">
        <f t="shared" si="30"/>
        <v>6.9259792635090607</v>
      </c>
      <c r="L140" s="82">
        <f t="shared" si="31"/>
        <v>5.226860758262899</v>
      </c>
      <c r="M140" s="82">
        <f t="shared" si="32"/>
        <v>4.5690612263145738</v>
      </c>
      <c r="N140" s="142"/>
      <c r="O140" s="142"/>
    </row>
    <row r="141" spans="1:15" x14ac:dyDescent="0.25">
      <c r="A141" s="61">
        <v>18</v>
      </c>
      <c r="B141" s="61"/>
      <c r="C141" s="64" t="s">
        <v>22</v>
      </c>
      <c r="D141" s="82">
        <f t="shared" si="23"/>
        <v>8.4874403740865194</v>
      </c>
      <c r="E141" s="82">
        <f t="shared" si="24"/>
        <v>1.7599040566608777</v>
      </c>
      <c r="F141" s="82">
        <f t="shared" si="25"/>
        <v>5.6012806942803559</v>
      </c>
      <c r="G141" s="82">
        <f t="shared" si="26"/>
        <v>6.3953825976392382</v>
      </c>
      <c r="H141" s="82">
        <f t="shared" si="27"/>
        <v>5.3127066025668679</v>
      </c>
      <c r="I141" s="82">
        <f t="shared" si="28"/>
        <v>4.4261309494105543</v>
      </c>
      <c r="J141" s="82">
        <f t="shared" si="29"/>
        <v>4.738071317153902</v>
      </c>
      <c r="K141" s="82">
        <f t="shared" si="30"/>
        <v>4.9048101574544809</v>
      </c>
      <c r="L141" s="82">
        <f t="shared" si="31"/>
        <v>4.8368453898119768</v>
      </c>
      <c r="M141" s="82">
        <f t="shared" si="32"/>
        <v>3.9433753189369511</v>
      </c>
      <c r="N141" s="142"/>
      <c r="O141" s="142"/>
    </row>
    <row r="142" spans="1:15" x14ac:dyDescent="0.25">
      <c r="A142" s="61">
        <v>19</v>
      </c>
      <c r="B142" s="61"/>
      <c r="C142" s="64" t="s">
        <v>1170</v>
      </c>
      <c r="D142" s="82">
        <f t="shared" si="23"/>
        <v>11.857038795027846</v>
      </c>
      <c r="E142" s="82">
        <f t="shared" si="24"/>
        <v>7.5660034734204142</v>
      </c>
      <c r="F142" s="82">
        <f t="shared" si="25"/>
        <v>5.7971619182305689</v>
      </c>
      <c r="G142" s="82">
        <f t="shared" si="26"/>
        <v>5.6023547550634243</v>
      </c>
      <c r="H142" s="82">
        <f t="shared" si="27"/>
        <v>4.253404898335031</v>
      </c>
      <c r="I142" s="82">
        <f t="shared" si="28"/>
        <v>2.9982803374689198</v>
      </c>
      <c r="J142" s="82">
        <f t="shared" si="29"/>
        <v>2.7478083746043787</v>
      </c>
      <c r="K142" s="82">
        <f t="shared" si="30"/>
        <v>3.5116588321714666</v>
      </c>
      <c r="L142" s="82">
        <f t="shared" si="31"/>
        <v>4.1217014631281197</v>
      </c>
      <c r="M142" s="82">
        <f t="shared" si="32"/>
        <v>3.7328263694995685</v>
      </c>
      <c r="N142" s="142"/>
      <c r="O142" s="142"/>
    </row>
    <row r="143" spans="1:15" x14ac:dyDescent="0.25">
      <c r="A143" s="61">
        <v>20</v>
      </c>
      <c r="B143" s="61"/>
      <c r="C143" s="64" t="s">
        <v>29</v>
      </c>
      <c r="D143" s="82">
        <f t="shared" si="23"/>
        <v>9.9660455389242664</v>
      </c>
      <c r="E143" s="82">
        <f t="shared" si="24"/>
        <v>11.853754292276449</v>
      </c>
      <c r="F143" s="82">
        <f t="shared" si="25"/>
        <v>5.1636223093781428</v>
      </c>
      <c r="G143" s="82">
        <f t="shared" si="26"/>
        <v>7.4946687624520685</v>
      </c>
      <c r="H143" s="82">
        <f t="shared" si="27"/>
        <v>6.0181154412612674</v>
      </c>
      <c r="I143" s="82">
        <f t="shared" si="28"/>
        <v>3.4839998510840369</v>
      </c>
      <c r="J143" s="82">
        <f t="shared" si="29"/>
        <v>3.5405930562272743</v>
      </c>
      <c r="K143" s="82">
        <f t="shared" si="30"/>
        <v>3.6355638658951213</v>
      </c>
      <c r="L143" s="82">
        <f t="shared" si="31"/>
        <v>2.6553984536302386</v>
      </c>
      <c r="M143" s="82">
        <f t="shared" si="32"/>
        <v>3.2269979530554611</v>
      </c>
      <c r="N143" s="142"/>
      <c r="O143" s="142"/>
    </row>
    <row r="144" spans="1:15" x14ac:dyDescent="0.25">
      <c r="A144" s="61">
        <v>21</v>
      </c>
      <c r="B144" s="61"/>
      <c r="C144" s="64" t="s">
        <v>1171</v>
      </c>
      <c r="D144" s="82">
        <f t="shared" si="23"/>
        <v>0</v>
      </c>
      <c r="E144" s="82">
        <f t="shared" si="24"/>
        <v>0.90512584077705049</v>
      </c>
      <c r="F144" s="82">
        <f t="shared" si="25"/>
        <v>1.5791276697600674</v>
      </c>
      <c r="G144" s="82">
        <f t="shared" si="26"/>
        <v>1.9062302894386431</v>
      </c>
      <c r="H144" s="82">
        <f t="shared" si="27"/>
        <v>1.8086390354394655</v>
      </c>
      <c r="I144" s="82">
        <f t="shared" si="28"/>
        <v>1.9599083374720883</v>
      </c>
      <c r="J144" s="82">
        <f t="shared" si="29"/>
        <v>1.9323183292002135</v>
      </c>
      <c r="K144" s="82">
        <f t="shared" si="30"/>
        <v>2.2775443720838404</v>
      </c>
      <c r="L144" s="82">
        <f t="shared" si="31"/>
        <v>2.510147245435848</v>
      </c>
      <c r="M144" s="82">
        <f t="shared" si="32"/>
        <v>2.7566158460970205</v>
      </c>
      <c r="N144" s="142"/>
      <c r="O144" s="142"/>
    </row>
    <row r="145" spans="1:15" x14ac:dyDescent="0.25">
      <c r="A145" s="61">
        <v>22</v>
      </c>
      <c r="B145" s="61"/>
      <c r="C145" s="64" t="s">
        <v>38</v>
      </c>
      <c r="D145" s="82">
        <f t="shared" si="23"/>
        <v>2.7457292572314778</v>
      </c>
      <c r="E145" s="82">
        <f t="shared" si="24"/>
        <v>3.4007274948945247</v>
      </c>
      <c r="F145" s="82">
        <f t="shared" si="25"/>
        <v>5.9063020172252498</v>
      </c>
      <c r="G145" s="82">
        <f t="shared" si="26"/>
        <v>4.4258782775847738</v>
      </c>
      <c r="H145" s="82">
        <f t="shared" si="27"/>
        <v>3.215759324680858</v>
      </c>
      <c r="I145" s="82">
        <f t="shared" si="28"/>
        <v>3.2572990604828522</v>
      </c>
      <c r="J145" s="82">
        <f t="shared" si="29"/>
        <v>2.8055561206376662</v>
      </c>
      <c r="K145" s="82">
        <f t="shared" si="30"/>
        <v>3.1264426552696296</v>
      </c>
      <c r="L145" s="82">
        <f t="shared" si="31"/>
        <v>4.4649864223853539</v>
      </c>
      <c r="M145" s="82">
        <f t="shared" si="32"/>
        <v>5.193469789206226</v>
      </c>
      <c r="N145" s="142"/>
      <c r="O145" s="142"/>
    </row>
    <row r="146" spans="1:15" x14ac:dyDescent="0.25">
      <c r="A146" s="61">
        <v>23</v>
      </c>
      <c r="B146" s="61"/>
      <c r="C146" s="64" t="s">
        <v>39</v>
      </c>
      <c r="D146" s="82">
        <f t="shared" si="23"/>
        <v>0</v>
      </c>
      <c r="E146" s="82">
        <f t="shared" si="24"/>
        <v>6.2227401553422226E-2</v>
      </c>
      <c r="F146" s="82">
        <f t="shared" si="25"/>
        <v>0.84786704671723268</v>
      </c>
      <c r="G146" s="82">
        <f t="shared" si="26"/>
        <v>0.55715186768519165</v>
      </c>
      <c r="H146" s="82">
        <f t="shared" si="27"/>
        <v>0.71650100313661758</v>
      </c>
      <c r="I146" s="82">
        <f t="shared" si="28"/>
        <v>0.91266474818548271</v>
      </c>
      <c r="J146" s="82">
        <f t="shared" si="29"/>
        <v>0.80499045521629486</v>
      </c>
      <c r="K146" s="82">
        <f t="shared" si="30"/>
        <v>0.76636751379868007</v>
      </c>
      <c r="L146" s="82">
        <f t="shared" si="31"/>
        <v>0.79610361649712424</v>
      </c>
      <c r="M146" s="82">
        <f t="shared" si="32"/>
        <v>0.91106595461807927</v>
      </c>
      <c r="N146" s="142"/>
      <c r="O146" s="142"/>
    </row>
    <row r="147" spans="1:15" x14ac:dyDescent="0.25">
      <c r="A147" s="61">
        <v>24</v>
      </c>
      <c r="B147" s="61"/>
      <c r="C147" s="64" t="s">
        <v>44</v>
      </c>
      <c r="D147" s="82">
        <f t="shared" si="23"/>
        <v>2.7680522593227908</v>
      </c>
      <c r="E147" s="82">
        <f t="shared" si="24"/>
        <v>2.4124432174960826</v>
      </c>
      <c r="F147" s="82">
        <f t="shared" si="25"/>
        <v>3.4795268985326477</v>
      </c>
      <c r="G147" s="82">
        <f t="shared" si="26"/>
        <v>4.6995985302804284</v>
      </c>
      <c r="H147" s="82">
        <f t="shared" si="27"/>
        <v>5.0833805043765627</v>
      </c>
      <c r="I147" s="82">
        <f t="shared" si="28"/>
        <v>5.5384856672346068</v>
      </c>
      <c r="J147" s="82">
        <f t="shared" si="29"/>
        <v>5.8084389143686233</v>
      </c>
      <c r="K147" s="82">
        <f t="shared" si="30"/>
        <v>5.7815090428172828</v>
      </c>
      <c r="L147" s="82">
        <f t="shared" si="31"/>
        <v>6.4656630707732541</v>
      </c>
      <c r="M147" s="82">
        <f t="shared" si="32"/>
        <v>8.2936913020291687</v>
      </c>
      <c r="N147" s="142"/>
      <c r="O147" s="142"/>
    </row>
    <row r="148" spans="1:15" x14ac:dyDescent="0.25">
      <c r="A148" s="61">
        <v>25</v>
      </c>
      <c r="B148" s="61"/>
      <c r="C148" s="64" t="s">
        <v>50</v>
      </c>
      <c r="D148" s="82">
        <f t="shared" si="23"/>
        <v>0</v>
      </c>
      <c r="E148" s="82">
        <f t="shared" si="24"/>
        <v>4.3559181087395558E-2</v>
      </c>
      <c r="F148" s="82">
        <f t="shared" si="25"/>
        <v>0.67789836136133064</v>
      </c>
      <c r="G148" s="82">
        <f t="shared" si="26"/>
        <v>0.60140364226144594</v>
      </c>
      <c r="H148" s="82">
        <f t="shared" si="27"/>
        <v>0.83499348995586908</v>
      </c>
      <c r="I148" s="82">
        <f t="shared" si="28"/>
        <v>2.1595190964919992</v>
      </c>
      <c r="J148" s="82">
        <f t="shared" si="29"/>
        <v>3.0883888313234276</v>
      </c>
      <c r="K148" s="82">
        <f t="shared" si="30"/>
        <v>4.110424282192807</v>
      </c>
      <c r="L148" s="82">
        <f t="shared" si="31"/>
        <v>4.3556511550149866</v>
      </c>
      <c r="M148" s="82">
        <f t="shared" si="32"/>
        <v>5.0485976354224658</v>
      </c>
      <c r="N148" s="142"/>
      <c r="O148" s="142"/>
    </row>
    <row r="149" spans="1:15" x14ac:dyDescent="0.25">
      <c r="A149" s="61">
        <v>26</v>
      </c>
      <c r="B149" s="61"/>
      <c r="C149" s="64" t="s">
        <v>57</v>
      </c>
      <c r="D149" s="82">
        <f t="shared" si="23"/>
        <v>6.1558615503912399</v>
      </c>
      <c r="E149" s="82">
        <f t="shared" si="24"/>
        <v>8.446804057226581</v>
      </c>
      <c r="F149" s="82">
        <f t="shared" si="25"/>
        <v>3.933435519502479</v>
      </c>
      <c r="G149" s="82">
        <f t="shared" si="26"/>
        <v>6.4750758387313159</v>
      </c>
      <c r="H149" s="82">
        <f t="shared" si="27"/>
        <v>6.3089766421905438</v>
      </c>
      <c r="I149" s="82">
        <f t="shared" si="28"/>
        <v>6.1530016467887618</v>
      </c>
      <c r="J149" s="82">
        <f t="shared" si="29"/>
        <v>6.8085905022019606</v>
      </c>
      <c r="K149" s="82">
        <f t="shared" si="30"/>
        <v>6.2829360920047499</v>
      </c>
      <c r="L149" s="82">
        <f t="shared" si="31"/>
        <v>4.674429933654725</v>
      </c>
      <c r="M149" s="82">
        <f t="shared" si="32"/>
        <v>3.5418633688470584</v>
      </c>
      <c r="N149" s="142"/>
      <c r="O149" s="142"/>
    </row>
    <row r="150" spans="1:15" x14ac:dyDescent="0.25">
      <c r="A150" s="61">
        <v>27</v>
      </c>
      <c r="B150" s="61"/>
      <c r="C150" s="64" t="s">
        <v>59</v>
      </c>
      <c r="D150" s="82">
        <f t="shared" si="23"/>
        <v>2.0172944521465328</v>
      </c>
      <c r="E150" s="82">
        <f t="shared" si="24"/>
        <v>0.68902704629152967</v>
      </c>
      <c r="F150" s="82">
        <f t="shared" si="25"/>
        <v>3.1534241882567891</v>
      </c>
      <c r="G150" s="82">
        <f t="shared" si="26"/>
        <v>3.4581460308561018</v>
      </c>
      <c r="H150" s="82">
        <f t="shared" si="27"/>
        <v>4.3278808595899241</v>
      </c>
      <c r="I150" s="82">
        <f t="shared" si="28"/>
        <v>3.7266219760356196</v>
      </c>
      <c r="J150" s="82">
        <f t="shared" si="29"/>
        <v>5.3041960955961436</v>
      </c>
      <c r="K150" s="82">
        <f t="shared" si="30"/>
        <v>3.6535653002029518</v>
      </c>
      <c r="L150" s="82">
        <f t="shared" si="31"/>
        <v>4.6047807887418406</v>
      </c>
      <c r="M150" s="82">
        <f t="shared" si="32"/>
        <v>4.9389589003767105</v>
      </c>
      <c r="N150" s="142"/>
      <c r="O150" s="142"/>
    </row>
    <row r="151" spans="1:15" x14ac:dyDescent="0.25">
      <c r="A151" s="61">
        <v>28</v>
      </c>
      <c r="B151" s="61"/>
      <c r="C151" s="64" t="s">
        <v>64</v>
      </c>
      <c r="D151" s="82">
        <f t="shared" si="23"/>
        <v>8.1349719200131592</v>
      </c>
      <c r="E151" s="82">
        <f t="shared" si="24"/>
        <v>9.3420300841201325</v>
      </c>
      <c r="F151" s="82">
        <f t="shared" si="25"/>
        <v>4.8926386430613684</v>
      </c>
      <c r="G151" s="82">
        <f t="shared" si="26"/>
        <v>5.4880209845519259</v>
      </c>
      <c r="H151" s="82">
        <f t="shared" si="27"/>
        <v>5.7114082911288211</v>
      </c>
      <c r="I151" s="82">
        <f t="shared" si="28"/>
        <v>8.1053849754882741</v>
      </c>
      <c r="J151" s="82">
        <f t="shared" si="29"/>
        <v>7.4117263360564456</v>
      </c>
      <c r="K151" s="82">
        <f t="shared" si="30"/>
        <v>8.0958547342320504</v>
      </c>
      <c r="L151" s="82">
        <f t="shared" si="31"/>
        <v>6.0053040502664423</v>
      </c>
      <c r="M151" s="82">
        <f t="shared" si="32"/>
        <v>5.6920599202298368</v>
      </c>
      <c r="N151" s="142"/>
      <c r="O151" s="142"/>
    </row>
    <row r="152" spans="1:15" x14ac:dyDescent="0.25">
      <c r="A152" s="61">
        <v>29</v>
      </c>
      <c r="B152" s="61"/>
      <c r="C152" s="64" t="s">
        <v>68</v>
      </c>
      <c r="D152" s="82">
        <f t="shared" si="23"/>
        <v>0.14803675071081138</v>
      </c>
      <c r="E152" s="82">
        <f t="shared" si="24"/>
        <v>0</v>
      </c>
      <c r="F152" s="82">
        <f t="shared" si="25"/>
        <v>1.8736082990394793</v>
      </c>
      <c r="G152" s="82">
        <f t="shared" si="26"/>
        <v>1.9326612136199353</v>
      </c>
      <c r="H152" s="82">
        <f t="shared" si="27"/>
        <v>3.7572506221735891</v>
      </c>
      <c r="I152" s="82">
        <f t="shared" si="28"/>
        <v>4.7200023446343122</v>
      </c>
      <c r="J152" s="82">
        <f t="shared" si="29"/>
        <v>5.4672022332628334</v>
      </c>
      <c r="K152" s="82">
        <f t="shared" si="30"/>
        <v>4.484970254081535</v>
      </c>
      <c r="L152" s="82">
        <f t="shared" si="31"/>
        <v>6.3997841074938311</v>
      </c>
      <c r="M152" s="82">
        <f t="shared" si="32"/>
        <v>5.0813828105623617</v>
      </c>
      <c r="N152" s="142"/>
      <c r="O152" s="142"/>
    </row>
    <row r="153" spans="1:15" x14ac:dyDescent="0.25">
      <c r="A153" s="61">
        <v>30</v>
      </c>
      <c r="B153" s="61"/>
      <c r="C153" s="64" t="s">
        <v>71</v>
      </c>
      <c r="D153" s="82">
        <f t="shared" si="23"/>
        <v>0</v>
      </c>
      <c r="E153" s="82">
        <f t="shared" si="24"/>
        <v>0</v>
      </c>
      <c r="F153" s="82">
        <f t="shared" si="25"/>
        <v>0</v>
      </c>
      <c r="G153" s="82">
        <f t="shared" si="26"/>
        <v>0</v>
      </c>
      <c r="H153" s="82">
        <f t="shared" si="27"/>
        <v>0</v>
      </c>
      <c r="I153" s="82">
        <f t="shared" si="28"/>
        <v>0.19628391303624598</v>
      </c>
      <c r="J153" s="82">
        <f t="shared" si="29"/>
        <v>6.5359948919493732E-2</v>
      </c>
      <c r="K153" s="82">
        <f t="shared" si="30"/>
        <v>7.0844354372751633E-2</v>
      </c>
      <c r="L153" s="82">
        <f t="shared" si="31"/>
        <v>0.10705331532906244</v>
      </c>
      <c r="M153" s="82">
        <f t="shared" si="32"/>
        <v>0.15296200219490361</v>
      </c>
      <c r="N153" s="142"/>
      <c r="O153" s="142"/>
    </row>
    <row r="154" spans="1:15" x14ac:dyDescent="0.25">
      <c r="A154" s="61">
        <v>31</v>
      </c>
      <c r="B154" s="61"/>
      <c r="C154" s="64" t="s">
        <v>76</v>
      </c>
      <c r="D154" s="82">
        <f t="shared" si="23"/>
        <v>0</v>
      </c>
      <c r="E154" s="82">
        <f t="shared" si="24"/>
        <v>0.92294550576734868</v>
      </c>
      <c r="F154" s="82">
        <f t="shared" si="25"/>
        <v>0.43392522256235477</v>
      </c>
      <c r="G154" s="82">
        <f t="shared" si="26"/>
        <v>1.4144549122473293</v>
      </c>
      <c r="H154" s="82">
        <f t="shared" si="27"/>
        <v>3.0821251530674676</v>
      </c>
      <c r="I154" s="82">
        <f t="shared" si="28"/>
        <v>3.4768708954047542</v>
      </c>
      <c r="J154" s="82">
        <f t="shared" si="29"/>
        <v>3.135768232046193</v>
      </c>
      <c r="K154" s="82">
        <f t="shared" si="30"/>
        <v>3.1682524381781385</v>
      </c>
      <c r="L154" s="82">
        <f t="shared" si="31"/>
        <v>2.8174170485629157</v>
      </c>
      <c r="M154" s="82">
        <f t="shared" si="32"/>
        <v>1.7360176018070166</v>
      </c>
      <c r="N154" s="142"/>
      <c r="O154" s="142"/>
    </row>
    <row r="155" spans="1:15" x14ac:dyDescent="0.25">
      <c r="A155" s="61">
        <v>32</v>
      </c>
      <c r="B155" s="61"/>
      <c r="C155" s="64" t="s">
        <v>77</v>
      </c>
      <c r="D155" s="82">
        <f t="shared" si="23"/>
        <v>0</v>
      </c>
      <c r="E155" s="82">
        <f t="shared" si="24"/>
        <v>0</v>
      </c>
      <c r="F155" s="82">
        <f t="shared" si="25"/>
        <v>0.35245444443956447</v>
      </c>
      <c r="G155" s="82">
        <f t="shared" si="26"/>
        <v>0.54363605418339456</v>
      </c>
      <c r="H155" s="82">
        <f t="shared" si="27"/>
        <v>0.67239644452113101</v>
      </c>
      <c r="I155" s="82">
        <f t="shared" si="28"/>
        <v>1.1494252873563218</v>
      </c>
      <c r="J155" s="82">
        <f t="shared" si="29"/>
        <v>1.4057638812785089</v>
      </c>
      <c r="K155" s="82">
        <f t="shared" si="30"/>
        <v>0.83699410888544989</v>
      </c>
      <c r="L155" s="82">
        <f t="shared" si="31"/>
        <v>1.0557500726752118</v>
      </c>
      <c r="M155" s="82">
        <f t="shared" si="32"/>
        <v>0.42791040279993914</v>
      </c>
      <c r="N155" s="142"/>
      <c r="O155" s="142"/>
    </row>
    <row r="156" spans="1:15" x14ac:dyDescent="0.25">
      <c r="A156" s="61">
        <v>33</v>
      </c>
      <c r="B156" s="61"/>
      <c r="C156" s="64" t="s">
        <v>81</v>
      </c>
      <c r="D156" s="82">
        <f t="shared" si="23"/>
        <v>0.2385036539229739</v>
      </c>
      <c r="E156" s="82">
        <f t="shared" si="24"/>
        <v>0.45539143864095355</v>
      </c>
      <c r="F156" s="82">
        <f t="shared" si="25"/>
        <v>0.13461344201959691</v>
      </c>
      <c r="G156" s="82">
        <f t="shared" si="26"/>
        <v>0.4342080233873632</v>
      </c>
      <c r="H156" s="82">
        <f t="shared" si="27"/>
        <v>0.20731783540812562</v>
      </c>
      <c r="I156" s="82">
        <f t="shared" si="28"/>
        <v>0.53094877686923203</v>
      </c>
      <c r="J156" s="82">
        <f t="shared" si="29"/>
        <v>0.60845125138709433</v>
      </c>
      <c r="K156" s="82">
        <f t="shared" si="30"/>
        <v>0.59811217216339496</v>
      </c>
      <c r="L156" s="82">
        <f t="shared" si="31"/>
        <v>0.83499601650545829</v>
      </c>
      <c r="M156" s="82">
        <f t="shared" si="32"/>
        <v>0.74032757499342705</v>
      </c>
      <c r="N156" s="142"/>
      <c r="O156" s="142"/>
    </row>
    <row r="157" spans="1:15" x14ac:dyDescent="0.25">
      <c r="A157" s="61">
        <v>34</v>
      </c>
      <c r="B157" s="61"/>
      <c r="C157" s="64" t="s">
        <v>83</v>
      </c>
      <c r="D157" s="82">
        <f t="shared" si="23"/>
        <v>0</v>
      </c>
      <c r="E157" s="82">
        <f t="shared" si="24"/>
        <v>0</v>
      </c>
      <c r="F157" s="82">
        <f t="shared" si="25"/>
        <v>3.4314349836838844</v>
      </c>
      <c r="G157" s="82">
        <f t="shared" si="26"/>
        <v>0.40917873912477598</v>
      </c>
      <c r="H157" s="82">
        <f t="shared" si="27"/>
        <v>0.62362613419582247</v>
      </c>
      <c r="I157" s="82">
        <f t="shared" si="28"/>
        <v>5.0999756823400721</v>
      </c>
      <c r="J157" s="82">
        <f t="shared" si="29"/>
        <v>7.6745442029465787</v>
      </c>
      <c r="K157" s="82">
        <f t="shared" si="30"/>
        <v>6.1752904183010715</v>
      </c>
      <c r="L157" s="82">
        <f t="shared" si="31"/>
        <v>6.7070539106208997</v>
      </c>
      <c r="M157" s="82">
        <f t="shared" si="32"/>
        <v>4.722981236873955</v>
      </c>
      <c r="N157" s="142"/>
      <c r="O157" s="142"/>
    </row>
    <row r="158" spans="1:15" x14ac:dyDescent="0.25">
      <c r="A158" s="61">
        <v>35</v>
      </c>
      <c r="B158" s="61"/>
      <c r="C158" s="64" t="s">
        <v>90</v>
      </c>
      <c r="D158" s="82">
        <f t="shared" si="23"/>
        <v>2.1400709636487534</v>
      </c>
      <c r="E158" s="82">
        <f t="shared" si="24"/>
        <v>2.8174870312438127</v>
      </c>
      <c r="F158" s="82">
        <f t="shared" si="25"/>
        <v>5.7042720553035062</v>
      </c>
      <c r="G158" s="82">
        <f t="shared" si="26"/>
        <v>4.5378092368070639</v>
      </c>
      <c r="H158" s="82">
        <f t="shared" si="27"/>
        <v>5.7709186336918332</v>
      </c>
      <c r="I158" s="82">
        <f t="shared" si="28"/>
        <v>6.0944649995999862</v>
      </c>
      <c r="J158" s="82">
        <f t="shared" si="29"/>
        <v>3.2282958705768015</v>
      </c>
      <c r="K158" s="82">
        <f t="shared" si="30"/>
        <v>2.1994413748450281</v>
      </c>
      <c r="L158" s="82">
        <f t="shared" si="31"/>
        <v>0.79501224812954341</v>
      </c>
      <c r="M158" s="82">
        <f t="shared" si="32"/>
        <v>1.0094214800377668</v>
      </c>
      <c r="N158" s="142"/>
      <c r="O158" s="142"/>
    </row>
    <row r="159" spans="1:15" x14ac:dyDescent="0.25">
      <c r="A159" s="61">
        <v>36</v>
      </c>
      <c r="B159" s="61"/>
      <c r="C159" s="64" t="s">
        <v>97</v>
      </c>
      <c r="D159" s="82">
        <f t="shared" si="23"/>
        <v>6.4131635218647931</v>
      </c>
      <c r="E159" s="82">
        <f t="shared" si="24"/>
        <v>5.106041149283536</v>
      </c>
      <c r="F159" s="82">
        <f t="shared" si="25"/>
        <v>8.6730145066296576</v>
      </c>
      <c r="G159" s="82">
        <f t="shared" si="26"/>
        <v>5.6140684600983146</v>
      </c>
      <c r="H159" s="82">
        <f t="shared" si="27"/>
        <v>5.7055981097543258</v>
      </c>
      <c r="I159" s="82">
        <f t="shared" si="28"/>
        <v>3.9495206569411869</v>
      </c>
      <c r="J159" s="82">
        <f t="shared" si="29"/>
        <v>3.7621344091913413</v>
      </c>
      <c r="K159" s="82">
        <f t="shared" si="30"/>
        <v>3.2165949996661025</v>
      </c>
      <c r="L159" s="82">
        <f t="shared" si="31"/>
        <v>3.2152704261991905</v>
      </c>
      <c r="M159" s="82">
        <f t="shared" si="32"/>
        <v>3.2147567350649155</v>
      </c>
      <c r="N159" s="142"/>
      <c r="O159" s="142"/>
    </row>
    <row r="160" spans="1:15" x14ac:dyDescent="0.25">
      <c r="N160" s="142"/>
      <c r="O160" s="142"/>
    </row>
    <row r="161" spans="3:15" x14ac:dyDescent="0.25">
      <c r="C161" s="1"/>
      <c r="N161" s="142"/>
      <c r="O161" s="142"/>
    </row>
    <row r="162" spans="3:15" x14ac:dyDescent="0.25">
      <c r="D162" s="21"/>
      <c r="E162" s="21"/>
      <c r="F162" s="21"/>
      <c r="G162" s="21"/>
      <c r="H162" s="29"/>
      <c r="I162" s="29"/>
      <c r="J162" s="29"/>
      <c r="K162" s="21"/>
      <c r="L162" s="21"/>
      <c r="M162" s="21"/>
      <c r="N162" s="142"/>
      <c r="O162" s="142"/>
    </row>
    <row r="163" spans="3:15" x14ac:dyDescent="0.25">
      <c r="D163" s="21"/>
      <c r="E163" s="21"/>
      <c r="F163" s="21"/>
      <c r="G163" s="21"/>
      <c r="H163" s="29"/>
      <c r="I163" s="29"/>
      <c r="J163" s="29"/>
      <c r="K163" s="21"/>
      <c r="L163" s="21"/>
      <c r="M163" s="21"/>
      <c r="N163" s="142"/>
      <c r="O163" s="142"/>
    </row>
    <row r="164" spans="3:15" x14ac:dyDescent="0.25">
      <c r="D164" s="21"/>
      <c r="E164" s="21"/>
      <c r="F164" s="21"/>
      <c r="G164" s="21"/>
      <c r="H164" s="29"/>
      <c r="I164" s="29"/>
      <c r="J164" s="29"/>
      <c r="K164" s="21"/>
      <c r="L164" s="21"/>
      <c r="M164" s="21"/>
      <c r="N164" s="142"/>
      <c r="O164" s="142"/>
    </row>
    <row r="165" spans="3:15" x14ac:dyDescent="0.25">
      <c r="D165" s="21"/>
      <c r="E165" s="21"/>
      <c r="F165" s="21"/>
      <c r="G165" s="21"/>
      <c r="H165" s="29"/>
      <c r="I165" s="29"/>
      <c r="J165" s="29"/>
      <c r="K165" s="21"/>
      <c r="L165" s="21"/>
      <c r="M165" s="21"/>
      <c r="N165" s="142"/>
      <c r="O165" s="142"/>
    </row>
    <row r="166" spans="3:15" x14ac:dyDescent="0.25">
      <c r="D166" s="21"/>
      <c r="E166" s="21"/>
      <c r="F166" s="21"/>
      <c r="G166" s="21"/>
      <c r="H166" s="29"/>
      <c r="I166" s="29"/>
      <c r="J166" s="29"/>
      <c r="K166" s="21"/>
      <c r="L166" s="21"/>
      <c r="M166" s="21"/>
      <c r="N166" s="142"/>
      <c r="O166" s="142"/>
    </row>
    <row r="167" spans="3:15" x14ac:dyDescent="0.25">
      <c r="D167" s="21"/>
      <c r="E167" s="21"/>
      <c r="F167" s="21"/>
      <c r="G167" s="21"/>
      <c r="H167" s="29"/>
      <c r="I167" s="29"/>
      <c r="J167" s="29"/>
      <c r="K167" s="21"/>
      <c r="L167" s="21"/>
      <c r="M167" s="21"/>
      <c r="N167" s="142"/>
      <c r="O167" s="142"/>
    </row>
    <row r="168" spans="3:15" x14ac:dyDescent="0.25">
      <c r="D168" s="21"/>
      <c r="E168" s="21"/>
      <c r="F168" s="21"/>
      <c r="G168" s="21"/>
      <c r="H168" s="29"/>
      <c r="I168" s="29"/>
      <c r="J168" s="29"/>
      <c r="K168" s="21"/>
      <c r="L168" s="21"/>
      <c r="M168" s="21"/>
      <c r="N168" s="142"/>
      <c r="O168" s="142"/>
    </row>
    <row r="169" spans="3:15" x14ac:dyDescent="0.25">
      <c r="D169" s="21"/>
      <c r="E169" s="21"/>
      <c r="F169" s="21"/>
      <c r="G169" s="21"/>
      <c r="H169" s="29"/>
      <c r="I169" s="29"/>
      <c r="J169" s="29"/>
      <c r="K169" s="21"/>
      <c r="L169" s="21"/>
      <c r="M169" s="21"/>
      <c r="N169" s="142"/>
      <c r="O169" s="142"/>
    </row>
    <row r="170" spans="3:15" x14ac:dyDescent="0.25">
      <c r="D170" s="21"/>
      <c r="E170" s="21"/>
      <c r="F170" s="21"/>
      <c r="G170" s="21"/>
      <c r="H170" s="29"/>
      <c r="I170" s="29"/>
      <c r="J170" s="29"/>
      <c r="K170" s="21"/>
      <c r="L170" s="21"/>
      <c r="M170" s="21"/>
      <c r="N170" s="142"/>
      <c r="O170" s="142"/>
    </row>
    <row r="171" spans="3:15" x14ac:dyDescent="0.25">
      <c r="D171" s="21"/>
      <c r="E171" s="21"/>
      <c r="F171" s="21"/>
      <c r="G171" s="21"/>
      <c r="H171" s="29"/>
      <c r="I171" s="29"/>
      <c r="J171" s="29"/>
      <c r="K171" s="21"/>
      <c r="L171" s="21"/>
      <c r="M171" s="21"/>
      <c r="N171" s="142"/>
      <c r="O171" s="142"/>
    </row>
    <row r="172" spans="3:15" x14ac:dyDescent="0.25">
      <c r="D172" s="21"/>
      <c r="E172" s="21"/>
      <c r="F172" s="21"/>
      <c r="G172" s="21"/>
      <c r="H172" s="29"/>
      <c r="I172" s="29"/>
      <c r="J172" s="29"/>
      <c r="K172" s="21"/>
      <c r="L172" s="21"/>
      <c r="M172" s="21"/>
      <c r="N172" s="142"/>
      <c r="O172" s="142"/>
    </row>
    <row r="173" spans="3:15" x14ac:dyDescent="0.25">
      <c r="D173" s="21"/>
      <c r="E173" s="21"/>
      <c r="F173" s="21"/>
      <c r="G173" s="21"/>
      <c r="H173" s="29"/>
      <c r="I173" s="29"/>
      <c r="J173" s="29"/>
      <c r="K173" s="21"/>
      <c r="L173" s="21"/>
      <c r="M173" s="21"/>
      <c r="N173" s="142"/>
      <c r="O173" s="142"/>
    </row>
    <row r="174" spans="3:15" x14ac:dyDescent="0.25">
      <c r="D174" s="21"/>
      <c r="E174" s="21"/>
      <c r="F174" s="21"/>
      <c r="G174" s="21"/>
      <c r="H174" s="29"/>
      <c r="I174" s="29"/>
      <c r="J174" s="29"/>
      <c r="K174" s="21"/>
      <c r="L174" s="21"/>
      <c r="M174" s="21"/>
      <c r="N174" s="142"/>
      <c r="O174" s="142"/>
    </row>
    <row r="175" spans="3:15" x14ac:dyDescent="0.25">
      <c r="D175" s="21"/>
      <c r="E175" s="21"/>
      <c r="F175" s="21"/>
      <c r="G175" s="21"/>
      <c r="H175" s="29"/>
      <c r="I175" s="29"/>
      <c r="J175" s="29"/>
      <c r="K175" s="21"/>
      <c r="L175" s="21"/>
      <c r="M175" s="21"/>
      <c r="N175" s="142"/>
      <c r="O175" s="142"/>
    </row>
    <row r="176" spans="3:15" x14ac:dyDescent="0.25">
      <c r="D176" s="21"/>
      <c r="E176" s="21"/>
      <c r="F176" s="21"/>
      <c r="G176" s="21"/>
      <c r="H176" s="29"/>
      <c r="I176" s="29"/>
      <c r="J176" s="29"/>
      <c r="K176" s="21"/>
      <c r="L176" s="21"/>
      <c r="M176" s="21"/>
      <c r="N176" s="142"/>
      <c r="O176" s="142"/>
    </row>
    <row r="177" spans="4:15" x14ac:dyDescent="0.25">
      <c r="D177" s="21"/>
      <c r="E177" s="21"/>
      <c r="F177" s="21"/>
      <c r="G177" s="21"/>
      <c r="H177" s="29"/>
      <c r="I177" s="29"/>
      <c r="J177" s="29"/>
      <c r="K177" s="21"/>
      <c r="L177" s="21"/>
      <c r="M177" s="21"/>
      <c r="N177" s="142"/>
      <c r="O177" s="142"/>
    </row>
    <row r="178" spans="4:15" x14ac:dyDescent="0.25">
      <c r="D178" s="21"/>
      <c r="E178" s="21"/>
      <c r="F178" s="21"/>
      <c r="G178" s="21"/>
      <c r="H178" s="29"/>
      <c r="I178" s="29"/>
      <c r="J178" s="29"/>
      <c r="K178" s="21"/>
      <c r="L178" s="21"/>
      <c r="M178" s="21"/>
      <c r="N178" s="142"/>
      <c r="O178" s="142"/>
    </row>
    <row r="179" spans="4:15" x14ac:dyDescent="0.25">
      <c r="D179" s="21"/>
      <c r="E179" s="21"/>
      <c r="F179" s="21"/>
      <c r="G179" s="21"/>
      <c r="H179" s="29"/>
      <c r="I179" s="29"/>
      <c r="J179" s="29"/>
      <c r="K179" s="21"/>
      <c r="L179" s="21"/>
      <c r="M179" s="21"/>
      <c r="N179" s="142"/>
      <c r="O179" s="142"/>
    </row>
    <row r="180" spans="4:15" x14ac:dyDescent="0.25">
      <c r="D180" s="21"/>
      <c r="E180" s="21"/>
      <c r="F180" s="21"/>
      <c r="G180" s="21"/>
      <c r="H180" s="29"/>
      <c r="I180" s="29"/>
      <c r="J180" s="29"/>
      <c r="K180" s="21"/>
      <c r="L180" s="21"/>
      <c r="M180" s="21"/>
      <c r="N180" s="142"/>
      <c r="O180" s="142"/>
    </row>
    <row r="181" spans="4:15" x14ac:dyDescent="0.25">
      <c r="D181" s="21"/>
      <c r="E181" s="21"/>
      <c r="F181" s="21"/>
      <c r="G181" s="21"/>
      <c r="H181" s="29"/>
      <c r="I181" s="29"/>
      <c r="J181" s="29"/>
      <c r="K181" s="21"/>
      <c r="L181" s="21"/>
      <c r="M181" s="21"/>
    </row>
    <row r="182" spans="4:15" x14ac:dyDescent="0.25">
      <c r="D182" s="22"/>
      <c r="E182" s="22"/>
      <c r="F182" s="22"/>
      <c r="G182" s="22"/>
      <c r="H182" s="22"/>
      <c r="I182" s="22"/>
      <c r="J182" s="22"/>
      <c r="K182" s="22"/>
      <c r="L182" s="22"/>
      <c r="M182" s="22"/>
    </row>
    <row r="183" spans="4:15" x14ac:dyDescent="0.25">
      <c r="D183" s="21"/>
      <c r="E183" s="21"/>
      <c r="F183" s="21"/>
      <c r="G183" s="21"/>
      <c r="H183" s="21"/>
      <c r="I183" s="21"/>
      <c r="J183" s="21"/>
      <c r="K183" s="21"/>
      <c r="L183" s="21"/>
      <c r="M183" s="21"/>
    </row>
  </sheetData>
  <mergeCells count="3">
    <mergeCell ref="A3:C3"/>
    <mergeCell ref="A109:C109"/>
    <mergeCell ref="A136:C136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&amp;L&amp;"Lato,Normal"&amp;9Secretaría de Investigación
Escuela de Economía y Negocios - UNSAM&amp;C&amp;"Lato,Negrita"Base de Información 
Industrial Argentina&amp;R&amp;A</oddHeader>
  </headerFooter>
  <ignoredErrors>
    <ignoredError sqref="D46 D4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4"/>
  <sheetViews>
    <sheetView view="pageLayout" zoomScaleNormal="100" workbookViewId="0">
      <selection activeCell="F95" sqref="F95"/>
    </sheetView>
  </sheetViews>
  <sheetFormatPr baseColWidth="10" defaultRowHeight="15" x14ac:dyDescent="0.25"/>
  <cols>
    <col min="1" max="2" width="4" customWidth="1"/>
    <col min="3" max="3" width="47" customWidth="1"/>
    <col min="4" max="4" width="6.85546875" style="7" customWidth="1"/>
    <col min="5" max="13" width="14.7109375" style="6" customWidth="1"/>
  </cols>
  <sheetData>
    <row r="1" spans="1:13" x14ac:dyDescent="0.25">
      <c r="A1" s="2" t="s">
        <v>1238</v>
      </c>
      <c r="C1" s="1"/>
      <c r="D1" s="5"/>
    </row>
    <row r="2" spans="1:13" x14ac:dyDescent="0.25">
      <c r="C2" s="1"/>
      <c r="D2" s="5"/>
    </row>
    <row r="3" spans="1:13" x14ac:dyDescent="0.25">
      <c r="A3" s="147"/>
      <c r="B3" s="147"/>
      <c r="C3" s="147"/>
      <c r="D3" s="127">
        <v>1895</v>
      </c>
      <c r="E3" s="127">
        <v>1914</v>
      </c>
      <c r="F3" s="127">
        <v>1935</v>
      </c>
      <c r="G3" s="127">
        <v>1946</v>
      </c>
      <c r="H3" s="127">
        <v>1953</v>
      </c>
      <c r="I3" s="127">
        <v>1963</v>
      </c>
      <c r="J3" s="127">
        <v>1973</v>
      </c>
      <c r="K3" s="127">
        <v>1984</v>
      </c>
      <c r="L3" s="127">
        <v>1993</v>
      </c>
      <c r="M3" s="127">
        <v>2003</v>
      </c>
    </row>
    <row r="4" spans="1:13" s="14" customFormat="1" x14ac:dyDescent="0.25">
      <c r="A4" s="83"/>
      <c r="B4" s="83"/>
      <c r="C4" s="84" t="s">
        <v>98</v>
      </c>
      <c r="D4" s="85" t="s">
        <v>14</v>
      </c>
      <c r="E4" s="110">
        <v>99.999999997384492</v>
      </c>
      <c r="F4" s="110">
        <v>99.999999998398692</v>
      </c>
      <c r="G4" s="110">
        <v>99.999999999525656</v>
      </c>
      <c r="H4" s="110">
        <v>100.00000000095231</v>
      </c>
      <c r="I4" s="110">
        <v>99.999999999976097</v>
      </c>
      <c r="J4" s="110">
        <v>100</v>
      </c>
      <c r="K4" s="110">
        <v>100.00000000064374</v>
      </c>
      <c r="L4" s="110">
        <v>100.00000000094202</v>
      </c>
      <c r="M4" s="110">
        <v>100</v>
      </c>
    </row>
    <row r="5" spans="1:13" x14ac:dyDescent="0.25">
      <c r="A5" s="61">
        <v>15</v>
      </c>
      <c r="B5" s="61"/>
      <c r="C5" s="64" t="s">
        <v>23</v>
      </c>
      <c r="D5" s="87" t="s">
        <v>14</v>
      </c>
      <c r="E5" s="111">
        <v>45.167462773679986</v>
      </c>
      <c r="F5" s="112">
        <v>31.395210438837864</v>
      </c>
      <c r="G5" s="112">
        <v>25.321596958146241</v>
      </c>
      <c r="H5" s="112">
        <v>21.382109652432408</v>
      </c>
      <c r="I5" s="112">
        <v>21.762162972667962</v>
      </c>
      <c r="J5" s="112">
        <v>19.814546663595195</v>
      </c>
      <c r="K5" s="112">
        <v>17.401348072176411</v>
      </c>
      <c r="L5" s="112">
        <v>21.335539983448847</v>
      </c>
      <c r="M5" s="112">
        <v>24.932969547292064</v>
      </c>
    </row>
    <row r="6" spans="1:13" x14ac:dyDescent="0.25">
      <c r="A6" s="61">
        <v>15</v>
      </c>
      <c r="B6" s="61" t="s">
        <v>175</v>
      </c>
      <c r="C6" s="46" t="s">
        <v>0</v>
      </c>
      <c r="D6" s="89" t="s">
        <v>14</v>
      </c>
      <c r="E6" s="113">
        <v>5.6338577917332326</v>
      </c>
      <c r="F6" s="114">
        <v>8.9242392721190562</v>
      </c>
      <c r="G6" s="114">
        <v>4.7137342162346103</v>
      </c>
      <c r="H6" s="114">
        <v>3.6411676015304812</v>
      </c>
      <c r="I6" s="114">
        <v>3.5722473739316936</v>
      </c>
      <c r="J6" s="114">
        <v>3.8609215033150877</v>
      </c>
      <c r="K6" s="114">
        <v>2.4398786581905876</v>
      </c>
      <c r="L6" s="114">
        <v>2.8479298205973689</v>
      </c>
      <c r="M6" s="114">
        <v>3.6434442303177685</v>
      </c>
    </row>
    <row r="7" spans="1:13" x14ac:dyDescent="0.25">
      <c r="A7" s="61">
        <v>15</v>
      </c>
      <c r="B7" s="61" t="s">
        <v>176</v>
      </c>
      <c r="C7" s="46" t="s">
        <v>1</v>
      </c>
      <c r="D7" s="91" t="s">
        <v>14</v>
      </c>
      <c r="E7" s="113">
        <v>0.7683186924322668</v>
      </c>
      <c r="F7" s="114">
        <v>4.3291928692702583E-2</v>
      </c>
      <c r="G7" s="114">
        <v>0.12427386665421297</v>
      </c>
      <c r="H7" s="114">
        <v>0.1484795734066634</v>
      </c>
      <c r="I7" s="114">
        <v>0.13866010629362252</v>
      </c>
      <c r="J7" s="114">
        <v>0.30243509848017774</v>
      </c>
      <c r="K7" s="113">
        <v>0.42481831512051654</v>
      </c>
      <c r="L7" s="114">
        <v>0.2887208271033454</v>
      </c>
      <c r="M7" s="114">
        <v>0.70885325129645682</v>
      </c>
    </row>
    <row r="8" spans="1:13" x14ac:dyDescent="0.25">
      <c r="A8" s="61">
        <v>15</v>
      </c>
      <c r="B8" s="61" t="s">
        <v>177</v>
      </c>
      <c r="C8" s="46" t="s">
        <v>2</v>
      </c>
      <c r="D8" s="89" t="s">
        <v>14</v>
      </c>
      <c r="E8" s="113">
        <v>0.26655594342791578</v>
      </c>
      <c r="F8" s="114">
        <v>0.40500390521362123</v>
      </c>
      <c r="G8" s="114">
        <v>0.66716789056368553</v>
      </c>
      <c r="H8" s="114">
        <v>0.67021814648134992</v>
      </c>
      <c r="I8" s="114">
        <v>0.58870344172955302</v>
      </c>
      <c r="J8" s="114">
        <v>0.95326744111474448</v>
      </c>
      <c r="K8" s="114">
        <v>0.91309920347596119</v>
      </c>
      <c r="L8" s="114">
        <v>1.3882402456477718</v>
      </c>
      <c r="M8" s="114">
        <v>1.2476850738899139</v>
      </c>
    </row>
    <row r="9" spans="1:13" x14ac:dyDescent="0.25">
      <c r="A9" s="61">
        <v>15</v>
      </c>
      <c r="B9" s="61" t="s">
        <v>102</v>
      </c>
      <c r="C9" s="46" t="s">
        <v>3</v>
      </c>
      <c r="D9" s="91" t="s">
        <v>14</v>
      </c>
      <c r="E9" s="113">
        <v>0.24380288054571403</v>
      </c>
      <c r="F9" s="113">
        <v>0.57198022186435393</v>
      </c>
      <c r="G9" s="114">
        <v>1.7987244342658038</v>
      </c>
      <c r="H9" s="114">
        <v>1.2868284014720797</v>
      </c>
      <c r="I9" s="114">
        <v>1.2935587832879505</v>
      </c>
      <c r="J9" s="114">
        <v>0.55133459628685455</v>
      </c>
      <c r="K9" s="114">
        <v>1.3968073554353468</v>
      </c>
      <c r="L9" s="114">
        <v>1.0438310783882765</v>
      </c>
      <c r="M9" s="114">
        <v>3.3660635219382744</v>
      </c>
    </row>
    <row r="10" spans="1:13" x14ac:dyDescent="0.25">
      <c r="A10" s="61">
        <v>15</v>
      </c>
      <c r="B10" s="61" t="s">
        <v>178</v>
      </c>
      <c r="C10" s="46" t="s">
        <v>4</v>
      </c>
      <c r="D10" s="89" t="s">
        <v>14</v>
      </c>
      <c r="E10" s="113">
        <v>3.1528026097340449</v>
      </c>
      <c r="F10" s="114">
        <v>1.8258275400142485</v>
      </c>
      <c r="G10" s="114">
        <v>2.2732437823879006</v>
      </c>
      <c r="H10" s="114">
        <v>1.6638110012634</v>
      </c>
      <c r="I10" s="114">
        <v>2.0956213222555986</v>
      </c>
      <c r="J10" s="114">
        <v>1.4894992969129723</v>
      </c>
      <c r="K10" s="114">
        <v>1.4987293750353781</v>
      </c>
      <c r="L10" s="114">
        <v>2.4232664251129723</v>
      </c>
      <c r="M10" s="114">
        <v>2.6901260137271175</v>
      </c>
    </row>
    <row r="11" spans="1:13" x14ac:dyDescent="0.25">
      <c r="A11" s="61">
        <v>15</v>
      </c>
      <c r="B11" s="61" t="s">
        <v>179</v>
      </c>
      <c r="C11" s="46" t="s">
        <v>5</v>
      </c>
      <c r="D11" s="91" t="s">
        <v>14</v>
      </c>
      <c r="E11" s="113">
        <v>3.6785737658285442</v>
      </c>
      <c r="F11" s="114">
        <v>2.5090746255170306</v>
      </c>
      <c r="G11" s="114">
        <v>0.81159793225216303</v>
      </c>
      <c r="H11" s="114">
        <v>1.4234364532602659</v>
      </c>
      <c r="I11" s="114">
        <v>1.5945397699851096</v>
      </c>
      <c r="J11" s="114">
        <v>1.0479442470468345</v>
      </c>
      <c r="K11" s="114">
        <v>0.82492258835742827</v>
      </c>
      <c r="L11" s="114">
        <v>1.2136221170239097</v>
      </c>
      <c r="M11" s="114">
        <v>1.4634961787243808</v>
      </c>
    </row>
    <row r="12" spans="1:13" x14ac:dyDescent="0.25">
      <c r="A12" s="61">
        <v>15</v>
      </c>
      <c r="B12" s="61" t="s">
        <v>180</v>
      </c>
      <c r="C12" s="46" t="s">
        <v>6</v>
      </c>
      <c r="D12" s="89" t="s">
        <v>14</v>
      </c>
      <c r="E12" s="113">
        <v>5.6053655084498972</v>
      </c>
      <c r="F12" s="114">
        <v>5.4089035116600694</v>
      </c>
      <c r="G12" s="114">
        <v>3.7705725255373195</v>
      </c>
      <c r="H12" s="114">
        <v>2.5605277854415927</v>
      </c>
      <c r="I12" s="114">
        <v>2.5422950371615212</v>
      </c>
      <c r="J12" s="114">
        <v>1.9966902385695413</v>
      </c>
      <c r="K12" s="114">
        <v>1.4730618288603241</v>
      </c>
      <c r="L12" s="114">
        <v>2.6662207551243626</v>
      </c>
      <c r="M12" s="114">
        <v>2.2885158395349072</v>
      </c>
    </row>
    <row r="13" spans="1:13" x14ac:dyDescent="0.25">
      <c r="A13" s="61">
        <v>15</v>
      </c>
      <c r="B13" s="61" t="s">
        <v>181</v>
      </c>
      <c r="C13" s="46" t="s">
        <v>7</v>
      </c>
      <c r="D13" s="91" t="s">
        <v>14</v>
      </c>
      <c r="E13" s="113">
        <v>8.0831969079014456</v>
      </c>
      <c r="F13" s="114">
        <v>4.1232635406583391</v>
      </c>
      <c r="G13" s="114">
        <v>1.7498746439143051</v>
      </c>
      <c r="H13" s="114">
        <v>1.9296885435464468</v>
      </c>
      <c r="I13" s="114">
        <v>2.6490452902259087</v>
      </c>
      <c r="J13" s="114">
        <v>2.1409413942459175</v>
      </c>
      <c r="K13" s="115">
        <v>2.8926886861965642</v>
      </c>
      <c r="L13" s="114">
        <v>0.52710330801436134</v>
      </c>
      <c r="M13" s="114">
        <v>0.61466819956095098</v>
      </c>
    </row>
    <row r="14" spans="1:13" x14ac:dyDescent="0.25">
      <c r="A14" s="61">
        <v>15</v>
      </c>
      <c r="B14" s="61" t="s">
        <v>182</v>
      </c>
      <c r="C14" s="46" t="s">
        <v>8</v>
      </c>
      <c r="D14" s="89" t="s">
        <v>14</v>
      </c>
      <c r="E14" s="113">
        <v>1.1340078828996127</v>
      </c>
      <c r="F14" s="114">
        <v>0.56797831022160528</v>
      </c>
      <c r="G14" s="114">
        <v>0.92135213814343797</v>
      </c>
      <c r="H14" s="114">
        <v>0.6551309118461085</v>
      </c>
      <c r="I14" s="114">
        <v>0.59051143106439197</v>
      </c>
      <c r="J14" s="114">
        <v>0.56746077664024996</v>
      </c>
      <c r="K14" s="114">
        <v>0.68665921357677939</v>
      </c>
      <c r="L14" s="114">
        <v>0.79798879939700895</v>
      </c>
      <c r="M14" s="114">
        <v>0.81053620585589536</v>
      </c>
    </row>
    <row r="15" spans="1:13" x14ac:dyDescent="0.25">
      <c r="A15" s="61">
        <v>15</v>
      </c>
      <c r="B15" s="61" t="s">
        <v>183</v>
      </c>
      <c r="C15" s="46" t="s">
        <v>9</v>
      </c>
      <c r="D15" s="91" t="s">
        <v>14</v>
      </c>
      <c r="E15" s="113">
        <v>0.78845291541941243</v>
      </c>
      <c r="F15" s="114">
        <v>0.81531311922160421</v>
      </c>
      <c r="G15" s="114">
        <v>0.55744374608185732</v>
      </c>
      <c r="H15" s="114">
        <v>0.45824182086274945</v>
      </c>
      <c r="I15" s="114">
        <v>0.38400657609259026</v>
      </c>
      <c r="J15" s="114">
        <v>0.32066633303963477</v>
      </c>
      <c r="K15" s="114">
        <v>0.2567188073173286</v>
      </c>
      <c r="L15" s="114">
        <v>0.5160486412978732</v>
      </c>
      <c r="M15" s="114">
        <v>0.54044831535367832</v>
      </c>
    </row>
    <row r="16" spans="1:13" x14ac:dyDescent="0.25">
      <c r="A16" s="61">
        <v>15</v>
      </c>
      <c r="B16" s="61" t="s">
        <v>184</v>
      </c>
      <c r="C16" s="46" t="s">
        <v>10</v>
      </c>
      <c r="D16" s="89" t="s">
        <v>14</v>
      </c>
      <c r="E16" s="113">
        <v>1.519373857663693</v>
      </c>
      <c r="F16" s="114">
        <v>0.84992093485334907</v>
      </c>
      <c r="G16" s="114">
        <v>0.81989488125955601</v>
      </c>
      <c r="H16" s="114">
        <v>0.75784904216200977</v>
      </c>
      <c r="I16" s="114">
        <v>0.73148468013968682</v>
      </c>
      <c r="J16" s="114">
        <v>0.56897977686059131</v>
      </c>
      <c r="K16" s="114">
        <v>0.52956594533216694</v>
      </c>
      <c r="L16" s="114">
        <v>0.63714776625555869</v>
      </c>
      <c r="M16" s="114">
        <v>0.564898746060438</v>
      </c>
    </row>
    <row r="17" spans="1:13" x14ac:dyDescent="0.25">
      <c r="A17" s="61">
        <v>15</v>
      </c>
      <c r="B17" s="61" t="s">
        <v>185</v>
      </c>
      <c r="C17" s="46" t="s">
        <v>1223</v>
      </c>
      <c r="D17" s="91" t="s">
        <v>14</v>
      </c>
      <c r="E17" s="113">
        <v>2.9979516746843573</v>
      </c>
      <c r="F17" s="114">
        <v>0.51579237766449493</v>
      </c>
      <c r="G17" s="114">
        <v>1.6909542813980356</v>
      </c>
      <c r="H17" s="114">
        <v>1.8705835210204118</v>
      </c>
      <c r="I17" s="114">
        <v>0.9539719768295335</v>
      </c>
      <c r="J17" s="114">
        <v>1.0710287411755379</v>
      </c>
      <c r="K17" s="114">
        <v>0.67163342130523473</v>
      </c>
      <c r="L17" s="114">
        <v>0.61101296812508321</v>
      </c>
      <c r="M17" s="114">
        <v>0.32131243367056789</v>
      </c>
    </row>
    <row r="18" spans="1:13" x14ac:dyDescent="0.25">
      <c r="A18" s="61">
        <v>15</v>
      </c>
      <c r="B18" s="61" t="s">
        <v>1168</v>
      </c>
      <c r="C18" s="46" t="s">
        <v>11</v>
      </c>
      <c r="D18" s="89" t="s">
        <v>14</v>
      </c>
      <c r="E18" s="113">
        <v>6.0023586492623719</v>
      </c>
      <c r="F18" s="114">
        <v>1.2488184068097579</v>
      </c>
      <c r="G18" s="114">
        <v>2.4465327771455714</v>
      </c>
      <c r="H18" s="114">
        <v>1.5637137856951147</v>
      </c>
      <c r="I18" s="114">
        <v>1.5851767977003941</v>
      </c>
      <c r="J18" s="114">
        <v>1.8693301498823374</v>
      </c>
      <c r="K18" s="114">
        <v>0.94415495213488043</v>
      </c>
      <c r="L18" s="113">
        <v>1.3524469631308471</v>
      </c>
      <c r="M18" s="114">
        <v>1.8726454465788123</v>
      </c>
    </row>
    <row r="19" spans="1:13" x14ac:dyDescent="0.25">
      <c r="A19" s="61">
        <v>15</v>
      </c>
      <c r="B19" s="61" t="s">
        <v>1169</v>
      </c>
      <c r="C19" s="46" t="s">
        <v>12</v>
      </c>
      <c r="D19" s="91" t="s">
        <v>14</v>
      </c>
      <c r="E19" s="113">
        <v>3.7667299769785103</v>
      </c>
      <c r="F19" s="114">
        <v>2.2090259220069104</v>
      </c>
      <c r="G19" s="114">
        <v>1.5662144628973931</v>
      </c>
      <c r="H19" s="114">
        <v>1.3523404062671576</v>
      </c>
      <c r="I19" s="114">
        <v>0.38761710285322948</v>
      </c>
      <c r="J19" s="114">
        <v>0.47550093422284107</v>
      </c>
      <c r="K19" s="114">
        <v>0.27358082186677379</v>
      </c>
      <c r="L19" s="113">
        <v>0.84800193147755587</v>
      </c>
      <c r="M19" s="114">
        <v>0.87974587674927884</v>
      </c>
    </row>
    <row r="20" spans="1:13" x14ac:dyDescent="0.25">
      <c r="A20" s="61">
        <v>15</v>
      </c>
      <c r="B20" s="61" t="s">
        <v>186</v>
      </c>
      <c r="C20" s="46" t="s">
        <v>1182</v>
      </c>
      <c r="D20" s="89" t="s">
        <v>14</v>
      </c>
      <c r="E20" s="113">
        <v>1.5261137167189627</v>
      </c>
      <c r="F20" s="114">
        <v>1.3767768223207209</v>
      </c>
      <c r="G20" s="114">
        <v>1.4100153794103853</v>
      </c>
      <c r="H20" s="114">
        <v>1.4000926581765756</v>
      </c>
      <c r="I20" s="114">
        <v>2.6547232831171805</v>
      </c>
      <c r="J20" s="114">
        <v>2.5985461358018731</v>
      </c>
      <c r="K20" s="114">
        <v>2.1750288999711413</v>
      </c>
      <c r="L20" s="114">
        <v>4.1739583367525519</v>
      </c>
      <c r="M20" s="114">
        <v>3.9205302140336213</v>
      </c>
    </row>
    <row r="21" spans="1:13" x14ac:dyDescent="0.25">
      <c r="A21" s="61">
        <v>16</v>
      </c>
      <c r="B21" s="61"/>
      <c r="C21" s="64" t="s">
        <v>17</v>
      </c>
      <c r="D21" s="92" t="s">
        <v>14</v>
      </c>
      <c r="E21" s="112">
        <v>5.4179681701777724</v>
      </c>
      <c r="F21" s="112">
        <v>1.3663923654028038</v>
      </c>
      <c r="G21" s="112">
        <v>3.5492003063690492</v>
      </c>
      <c r="H21" s="112">
        <v>3.739955717711875</v>
      </c>
      <c r="I21" s="112">
        <v>2.8974029175356142</v>
      </c>
      <c r="J21" s="112">
        <v>0.68154092510323783</v>
      </c>
      <c r="K21" s="112">
        <v>2.4194207778896382</v>
      </c>
      <c r="L21" s="112">
        <v>5.2459875446917374</v>
      </c>
      <c r="M21" s="112">
        <v>0.59976666550689339</v>
      </c>
    </row>
    <row r="22" spans="1:13" x14ac:dyDescent="0.25">
      <c r="A22" s="61">
        <v>16</v>
      </c>
      <c r="B22" s="61" t="s">
        <v>175</v>
      </c>
      <c r="C22" s="46" t="s">
        <v>17</v>
      </c>
      <c r="D22" s="91" t="s">
        <v>14</v>
      </c>
      <c r="E22" s="114">
        <v>5.4179681701777724</v>
      </c>
      <c r="F22" s="114">
        <v>1.3663923654028038</v>
      </c>
      <c r="G22" s="114">
        <v>3.5492003063690492</v>
      </c>
      <c r="H22" s="114">
        <v>3.739955717711875</v>
      </c>
      <c r="I22" s="114">
        <v>2.8974029175356142</v>
      </c>
      <c r="J22" s="114">
        <v>0.68154092510323783</v>
      </c>
      <c r="K22" s="114">
        <v>2.4194207778896382</v>
      </c>
      <c r="L22" s="114">
        <v>5.2459875446917374</v>
      </c>
      <c r="M22" s="114">
        <v>0.59976666550689339</v>
      </c>
    </row>
    <row r="23" spans="1:13" x14ac:dyDescent="0.25">
      <c r="A23" s="61">
        <v>17</v>
      </c>
      <c r="B23" s="61"/>
      <c r="C23" s="64" t="s">
        <v>21</v>
      </c>
      <c r="D23" s="92" t="s">
        <v>14</v>
      </c>
      <c r="E23" s="112">
        <v>1.9708775151456104</v>
      </c>
      <c r="F23" s="112">
        <v>8.123412995024955</v>
      </c>
      <c r="G23" s="112">
        <v>14.487374809191639</v>
      </c>
      <c r="H23" s="112">
        <v>14.065534167274865</v>
      </c>
      <c r="I23" s="112">
        <v>8.8878426713283556</v>
      </c>
      <c r="J23" s="112">
        <v>7.8465055232948755</v>
      </c>
      <c r="K23" s="112">
        <v>7.5622162728788682</v>
      </c>
      <c r="L23" s="112">
        <v>3.6866291094433312</v>
      </c>
      <c r="M23" s="112">
        <v>3.42178085508499</v>
      </c>
    </row>
    <row r="24" spans="1:13" x14ac:dyDescent="0.25">
      <c r="A24" s="61">
        <v>17</v>
      </c>
      <c r="B24" s="61" t="s">
        <v>175</v>
      </c>
      <c r="C24" s="46" t="s">
        <v>31</v>
      </c>
      <c r="D24" s="91" t="s">
        <v>14</v>
      </c>
      <c r="E24" s="114">
        <v>1.6993404972564368</v>
      </c>
      <c r="F24" s="114">
        <v>7.1289099314748077</v>
      </c>
      <c r="G24" s="114">
        <v>13.406171126313373</v>
      </c>
      <c r="H24" s="114">
        <v>12.921910918028235</v>
      </c>
      <c r="I24" s="114">
        <v>8.0735920489611885</v>
      </c>
      <c r="J24" s="114">
        <v>6.9342295420269275</v>
      </c>
      <c r="K24" s="114">
        <v>6.6519177428141534</v>
      </c>
      <c r="L24" s="114">
        <v>2.9460399044320926</v>
      </c>
      <c r="M24" s="114">
        <v>2.3441647296370238</v>
      </c>
    </row>
    <row r="25" spans="1:13" x14ac:dyDescent="0.25">
      <c r="A25" s="61">
        <v>17</v>
      </c>
      <c r="B25" s="61" t="s">
        <v>176</v>
      </c>
      <c r="C25" s="46" t="s">
        <v>1181</v>
      </c>
      <c r="D25" s="91" t="s">
        <v>14</v>
      </c>
      <c r="E25" s="114">
        <v>0.27153701788917373</v>
      </c>
      <c r="F25" s="116">
        <v>0.99450306355014695</v>
      </c>
      <c r="G25" s="114">
        <v>1.0812036828782656</v>
      </c>
      <c r="H25" s="114">
        <v>1.1436232492466289</v>
      </c>
      <c r="I25" s="114">
        <v>0.81425062236716694</v>
      </c>
      <c r="J25" s="114">
        <v>0.91227598126794784</v>
      </c>
      <c r="K25" s="116">
        <v>0.91029853006471539</v>
      </c>
      <c r="L25" s="114">
        <v>0.7405892050112387</v>
      </c>
      <c r="M25" s="113">
        <v>1.0776161254479659</v>
      </c>
    </row>
    <row r="26" spans="1:13" x14ac:dyDescent="0.25">
      <c r="A26" s="61"/>
      <c r="B26" s="61"/>
      <c r="C26" s="64" t="s">
        <v>22</v>
      </c>
      <c r="D26" s="92" t="s">
        <v>14</v>
      </c>
      <c r="E26" s="112">
        <v>1.6764845751255462</v>
      </c>
      <c r="F26" s="112">
        <v>7.1784972522350809</v>
      </c>
      <c r="G26" s="112">
        <v>7.2893356548412038</v>
      </c>
      <c r="H26" s="112">
        <v>5.9732412481163886</v>
      </c>
      <c r="I26" s="112">
        <v>3.1486597678486117</v>
      </c>
      <c r="J26" s="112">
        <v>2.7907826161693388</v>
      </c>
      <c r="K26" s="112">
        <v>2.8387813314457189</v>
      </c>
      <c r="L26" s="112">
        <v>2.5654915713356736</v>
      </c>
      <c r="M26" s="112">
        <v>2.0191848754154971</v>
      </c>
    </row>
    <row r="27" spans="1:13" x14ac:dyDescent="0.25">
      <c r="A27" s="61">
        <v>18</v>
      </c>
      <c r="B27" s="61" t="s">
        <v>175</v>
      </c>
      <c r="C27" s="46" t="s">
        <v>20</v>
      </c>
      <c r="D27" s="91" t="s">
        <v>14</v>
      </c>
      <c r="E27" s="114">
        <v>1.6764845751255462</v>
      </c>
      <c r="F27" s="114">
        <v>7.1784972522350809</v>
      </c>
      <c r="G27" s="114">
        <v>7.2893356548412038</v>
      </c>
      <c r="H27" s="114">
        <v>5.9732412481163886</v>
      </c>
      <c r="I27" s="114">
        <v>3.1486597678486117</v>
      </c>
      <c r="J27" s="114">
        <v>2.7907826161693388</v>
      </c>
      <c r="K27" s="114">
        <v>2.8387813314457189</v>
      </c>
      <c r="L27" s="114">
        <v>2.5654915713356736</v>
      </c>
      <c r="M27" s="114">
        <v>2.0191848754154971</v>
      </c>
    </row>
    <row r="28" spans="1:13" x14ac:dyDescent="0.25">
      <c r="A28" s="61"/>
      <c r="B28" s="61"/>
      <c r="C28" s="64" t="s">
        <v>1170</v>
      </c>
      <c r="D28" s="92" t="s">
        <v>14</v>
      </c>
      <c r="E28" s="112">
        <v>6.7021432284598488</v>
      </c>
      <c r="F28" s="112">
        <v>4.129956260012948</v>
      </c>
      <c r="G28" s="112">
        <v>5.01951887313027</v>
      </c>
      <c r="H28" s="112">
        <v>3.8800212041878477</v>
      </c>
      <c r="I28" s="112">
        <v>1.9829269549900048</v>
      </c>
      <c r="J28" s="112">
        <v>1.4957541304443918</v>
      </c>
      <c r="K28" s="112">
        <v>1.8000372711119945</v>
      </c>
      <c r="L28" s="112">
        <v>2.2632979294735494</v>
      </c>
      <c r="M28" s="112">
        <v>2.1201285019596749</v>
      </c>
    </row>
    <row r="29" spans="1:13" x14ac:dyDescent="0.25">
      <c r="A29" s="61">
        <v>19</v>
      </c>
      <c r="B29" s="61" t="s">
        <v>175</v>
      </c>
      <c r="C29" s="46" t="s">
        <v>18</v>
      </c>
      <c r="D29" s="91" t="s">
        <v>14</v>
      </c>
      <c r="E29" s="114">
        <v>3.9752648908562609</v>
      </c>
      <c r="F29" s="114">
        <v>3.0248135314537206</v>
      </c>
      <c r="G29" s="114">
        <v>2.8346105424026025</v>
      </c>
      <c r="H29" s="114">
        <v>2.6945257863774894</v>
      </c>
      <c r="I29" s="114">
        <v>1.3290704742977943</v>
      </c>
      <c r="J29" s="114">
        <v>1.054497494096718</v>
      </c>
      <c r="K29" s="114">
        <v>0.9777074152587597</v>
      </c>
      <c r="L29" s="114">
        <v>1.3760709980519548</v>
      </c>
      <c r="M29" s="114">
        <v>0.89981033169018776</v>
      </c>
    </row>
    <row r="30" spans="1:13" x14ac:dyDescent="0.25">
      <c r="A30" s="61">
        <v>19</v>
      </c>
      <c r="B30" s="61" t="s">
        <v>176</v>
      </c>
      <c r="C30" s="46" t="s">
        <v>30</v>
      </c>
      <c r="D30" s="91" t="s">
        <v>14</v>
      </c>
      <c r="E30" s="114">
        <v>2.7268783376035879</v>
      </c>
      <c r="F30" s="113">
        <v>1.1051427285592275</v>
      </c>
      <c r="G30" s="114">
        <v>2.184908330727668</v>
      </c>
      <c r="H30" s="114">
        <v>1.1854954178103589</v>
      </c>
      <c r="I30" s="114">
        <v>0.65385648069221014</v>
      </c>
      <c r="J30" s="114">
        <v>0.44125663634767365</v>
      </c>
      <c r="K30" s="114">
        <v>0.8223298558532347</v>
      </c>
      <c r="L30" s="114">
        <v>0.8872269314215947</v>
      </c>
      <c r="M30" s="114">
        <v>1.2203181702694872</v>
      </c>
    </row>
    <row r="31" spans="1:13" x14ac:dyDescent="0.25">
      <c r="A31" s="61">
        <v>20</v>
      </c>
      <c r="B31" s="61"/>
      <c r="C31" s="64" t="s">
        <v>29</v>
      </c>
      <c r="D31" s="92" t="s">
        <v>14</v>
      </c>
      <c r="E31" s="112">
        <v>10.65738978260651</v>
      </c>
      <c r="F31" s="112">
        <v>3.847546947080696</v>
      </c>
      <c r="G31" s="112">
        <v>4.3327359129023675</v>
      </c>
      <c r="H31" s="112">
        <v>3.0099752830372113</v>
      </c>
      <c r="I31" s="112">
        <v>1.3553238015275959</v>
      </c>
      <c r="J31" s="112">
        <v>1.6558761451605304</v>
      </c>
      <c r="K31" s="112">
        <v>1.142555760107733</v>
      </c>
      <c r="L31" s="112">
        <v>1.1023044349822444</v>
      </c>
      <c r="M31" s="112">
        <v>1.5632835453727001</v>
      </c>
    </row>
    <row r="32" spans="1:13" x14ac:dyDescent="0.25">
      <c r="A32" s="61">
        <v>20</v>
      </c>
      <c r="B32" s="61" t="s">
        <v>175</v>
      </c>
      <c r="C32" s="46" t="s">
        <v>25</v>
      </c>
      <c r="D32" s="91" t="s">
        <v>14</v>
      </c>
      <c r="E32" s="114">
        <v>7.324320233124908</v>
      </c>
      <c r="F32" s="113">
        <v>1.7672741903042486</v>
      </c>
      <c r="G32" s="114">
        <v>2.4423692719371521</v>
      </c>
      <c r="H32" s="114">
        <v>1.6227509088753569</v>
      </c>
      <c r="I32" s="114">
        <v>0.51506740267539963</v>
      </c>
      <c r="J32" s="114">
        <v>0.86623519231991764</v>
      </c>
      <c r="K32" s="114">
        <v>0.62407857290466906</v>
      </c>
      <c r="L32" s="114">
        <v>0.55260181729071589</v>
      </c>
      <c r="M32" s="114">
        <v>0.89230857255236129</v>
      </c>
    </row>
    <row r="33" spans="1:16" x14ac:dyDescent="0.25">
      <c r="A33" s="61">
        <v>20</v>
      </c>
      <c r="B33" s="61" t="s">
        <v>176</v>
      </c>
      <c r="C33" s="46" t="s">
        <v>26</v>
      </c>
      <c r="D33" s="91" t="s">
        <v>14</v>
      </c>
      <c r="E33" s="114">
        <v>3.0400882780157779</v>
      </c>
      <c r="F33" s="114">
        <v>0.96311287583819649</v>
      </c>
      <c r="G33" s="113">
        <v>1.1583562902241866</v>
      </c>
      <c r="H33" s="114">
        <v>0.91632883121709063</v>
      </c>
      <c r="I33" s="114">
        <v>0.43675362566635212</v>
      </c>
      <c r="J33" s="114">
        <v>0.41907384660508784</v>
      </c>
      <c r="K33" s="114">
        <v>0.24363306051027916</v>
      </c>
      <c r="L33" s="114">
        <v>0.24814281527610474</v>
      </c>
      <c r="M33" s="114">
        <v>0.20136641574017228</v>
      </c>
    </row>
    <row r="34" spans="1:16" x14ac:dyDescent="0.25">
      <c r="A34" s="61">
        <v>20</v>
      </c>
      <c r="B34" s="61" t="s">
        <v>177</v>
      </c>
      <c r="C34" s="46" t="s">
        <v>27</v>
      </c>
      <c r="D34" s="91" t="s">
        <v>14</v>
      </c>
      <c r="E34" s="114">
        <v>0.16754346780185433</v>
      </c>
      <c r="F34" s="114">
        <v>0.68859825439109879</v>
      </c>
      <c r="G34" s="114">
        <v>0.6247061497196903</v>
      </c>
      <c r="H34" s="114">
        <v>0.30052250448055212</v>
      </c>
      <c r="I34" s="114">
        <v>0.20584534435032018</v>
      </c>
      <c r="J34" s="114">
        <v>0.13943236987099472</v>
      </c>
      <c r="K34" s="114">
        <v>7.1976369069552265E-2</v>
      </c>
      <c r="L34" s="114">
        <v>9.9003482936875886E-2</v>
      </c>
      <c r="M34" s="114">
        <v>0.13404286013978939</v>
      </c>
    </row>
    <row r="35" spans="1:16" x14ac:dyDescent="0.25">
      <c r="A35" s="61">
        <v>20</v>
      </c>
      <c r="B35" s="61" t="s">
        <v>102</v>
      </c>
      <c r="C35" s="46" t="s">
        <v>28</v>
      </c>
      <c r="D35" s="91" t="s">
        <v>14</v>
      </c>
      <c r="E35" s="114">
        <v>0.12543780366397081</v>
      </c>
      <c r="F35" s="114">
        <v>0.42856162654715169</v>
      </c>
      <c r="G35" s="114">
        <v>0.10730420102133846</v>
      </c>
      <c r="H35" s="114">
        <v>0.17037303846421181</v>
      </c>
      <c r="I35" s="114">
        <v>0.19765742883552387</v>
      </c>
      <c r="J35" s="114">
        <v>0.23113473636453025</v>
      </c>
      <c r="K35" s="114">
        <v>0.20286775762323259</v>
      </c>
      <c r="L35" s="114">
        <v>0.20255631947854769</v>
      </c>
      <c r="M35" s="114">
        <v>0.33556569694037708</v>
      </c>
    </row>
    <row r="36" spans="1:16" x14ac:dyDescent="0.25">
      <c r="A36" s="61">
        <v>21</v>
      </c>
      <c r="B36" s="61"/>
      <c r="C36" s="64" t="s">
        <v>1171</v>
      </c>
      <c r="D36" s="92" t="s">
        <v>14</v>
      </c>
      <c r="E36" s="112">
        <v>0.70414795537373076</v>
      </c>
      <c r="F36" s="112">
        <v>1.1628440510049962</v>
      </c>
      <c r="G36" s="112">
        <v>1.9325427984194636</v>
      </c>
      <c r="H36" s="112">
        <v>1.9067331327206933</v>
      </c>
      <c r="I36" s="112">
        <v>2.4425133460810735</v>
      </c>
      <c r="J36" s="112">
        <v>2.2945834186603875</v>
      </c>
      <c r="K36" s="112">
        <v>2.4705972146657151</v>
      </c>
      <c r="L36" s="112">
        <v>2.3428572381283845</v>
      </c>
      <c r="M36" s="112">
        <v>4.2168565779155518</v>
      </c>
    </row>
    <row r="37" spans="1:16" x14ac:dyDescent="0.25">
      <c r="A37" s="61">
        <v>21</v>
      </c>
      <c r="B37" s="61" t="s">
        <v>175</v>
      </c>
      <c r="C37" s="46" t="s">
        <v>32</v>
      </c>
      <c r="D37" s="91" t="s">
        <v>14</v>
      </c>
      <c r="E37" s="114">
        <v>0</v>
      </c>
      <c r="F37" s="114">
        <v>0</v>
      </c>
      <c r="G37" s="114">
        <v>0.11799103207977404</v>
      </c>
      <c r="H37" s="114">
        <v>0.151602943313149</v>
      </c>
      <c r="I37" s="114">
        <v>0.19501700113939385</v>
      </c>
      <c r="J37" s="114">
        <v>9.762215813238298E-2</v>
      </c>
      <c r="K37" s="113">
        <v>0.16739601367217707</v>
      </c>
      <c r="L37" s="114">
        <v>0.6245029517079701</v>
      </c>
      <c r="M37" s="114">
        <v>1.3426405468032026</v>
      </c>
    </row>
    <row r="38" spans="1:16" x14ac:dyDescent="0.25">
      <c r="A38" s="61">
        <v>21</v>
      </c>
      <c r="B38" s="61" t="s">
        <v>176</v>
      </c>
      <c r="C38" s="46" t="s">
        <v>33</v>
      </c>
      <c r="D38" s="91" t="s">
        <v>14</v>
      </c>
      <c r="E38" s="114">
        <v>0.54331652849260559</v>
      </c>
      <c r="F38" s="114">
        <v>0.87325944113196197</v>
      </c>
      <c r="G38" s="114">
        <v>1.3380333344893613</v>
      </c>
      <c r="H38" s="114">
        <v>1.1619289128724668</v>
      </c>
      <c r="I38" s="114">
        <v>1.5246244884774645</v>
      </c>
      <c r="J38" s="114">
        <v>1.9402286771879229</v>
      </c>
      <c r="K38" s="114">
        <v>2.0548204018837906</v>
      </c>
      <c r="L38" s="114">
        <v>0.83424696680755417</v>
      </c>
      <c r="M38" s="114">
        <v>1.5242488749246603</v>
      </c>
    </row>
    <row r="39" spans="1:16" x14ac:dyDescent="0.25">
      <c r="A39" s="61">
        <v>21</v>
      </c>
      <c r="B39" s="61" t="s">
        <v>177</v>
      </c>
      <c r="C39" s="46" t="s">
        <v>34</v>
      </c>
      <c r="D39" s="91" t="s">
        <v>14</v>
      </c>
      <c r="E39" s="114">
        <v>0.16083142688112517</v>
      </c>
      <c r="F39" s="114">
        <v>0.28958460987303425</v>
      </c>
      <c r="G39" s="114">
        <v>0.47651843185032822</v>
      </c>
      <c r="H39" s="114">
        <v>0.5932012765350777</v>
      </c>
      <c r="I39" s="114">
        <v>0.72287185646421492</v>
      </c>
      <c r="J39" s="114">
        <v>0.2567325833400817</v>
      </c>
      <c r="K39" s="114">
        <v>0.24838079910974722</v>
      </c>
      <c r="L39" s="114">
        <v>0.8841073196128606</v>
      </c>
      <c r="M39" s="114">
        <v>1.3499671561876889</v>
      </c>
    </row>
    <row r="40" spans="1:16" x14ac:dyDescent="0.25">
      <c r="A40" s="61"/>
      <c r="B40" s="61"/>
      <c r="C40" s="64" t="s">
        <v>38</v>
      </c>
      <c r="D40" s="92" t="s">
        <v>14</v>
      </c>
      <c r="E40" s="112">
        <v>3.2862126836625127</v>
      </c>
      <c r="F40" s="112">
        <v>9.3813351062117256</v>
      </c>
      <c r="G40" s="112">
        <v>4.1140692205843354</v>
      </c>
      <c r="H40" s="112">
        <v>3.3558844262197467</v>
      </c>
      <c r="I40" s="112">
        <v>2.5171949590654856</v>
      </c>
      <c r="J40" s="112">
        <v>2.3552130735544186</v>
      </c>
      <c r="K40" s="112">
        <v>2.3740749334591715</v>
      </c>
      <c r="L40" s="112">
        <v>4.7628833269463975</v>
      </c>
      <c r="M40" s="112">
        <v>3.5587922506796636</v>
      </c>
    </row>
    <row r="41" spans="1:16" x14ac:dyDescent="0.25">
      <c r="A41" s="61">
        <v>22</v>
      </c>
      <c r="B41" s="61" t="s">
        <v>175</v>
      </c>
      <c r="C41" s="46" t="s">
        <v>35</v>
      </c>
      <c r="D41" s="91" t="s">
        <v>14</v>
      </c>
      <c r="E41" s="114">
        <v>3.2594437677384804</v>
      </c>
      <c r="F41" s="114">
        <v>3.6299788594375868</v>
      </c>
      <c r="G41" s="113">
        <v>2.3327804037978357</v>
      </c>
      <c r="H41" s="114">
        <v>1.6257004564566118</v>
      </c>
      <c r="I41" s="114">
        <v>1.2985840804440385</v>
      </c>
      <c r="J41" s="114">
        <v>1.0989837317554203</v>
      </c>
      <c r="K41" s="114">
        <v>1.413396386183065</v>
      </c>
      <c r="L41" s="114">
        <v>1.932119605383557</v>
      </c>
      <c r="M41" s="114">
        <v>1.9536854668621524</v>
      </c>
    </row>
    <row r="42" spans="1:16" x14ac:dyDescent="0.25">
      <c r="A42" s="61">
        <v>22</v>
      </c>
      <c r="B42" s="61" t="s">
        <v>176</v>
      </c>
      <c r="C42" s="46" t="s">
        <v>36</v>
      </c>
      <c r="D42" s="94" t="s">
        <v>14</v>
      </c>
      <c r="E42" s="114">
        <v>0</v>
      </c>
      <c r="F42" s="114">
        <v>5.636085473439076</v>
      </c>
      <c r="G42" s="113">
        <v>1.6480566501170582</v>
      </c>
      <c r="H42" s="113">
        <v>1.6193124860043906</v>
      </c>
      <c r="I42" s="114">
        <v>1.0104646582847909</v>
      </c>
      <c r="J42" s="114">
        <v>1.1498562341702803</v>
      </c>
      <c r="K42" s="114">
        <v>0.89441245346926002</v>
      </c>
      <c r="L42" s="114">
        <v>2.28977256062926</v>
      </c>
      <c r="M42" s="114">
        <v>1.2883978874401245</v>
      </c>
    </row>
    <row r="43" spans="1:16" x14ac:dyDescent="0.25">
      <c r="A43" s="61">
        <v>22</v>
      </c>
      <c r="B43" s="61" t="s">
        <v>177</v>
      </c>
      <c r="C43" s="46" t="s">
        <v>37</v>
      </c>
      <c r="D43" s="94" t="s">
        <v>14</v>
      </c>
      <c r="E43" s="114">
        <v>2.6768915924032112E-2</v>
      </c>
      <c r="F43" s="114">
        <v>0.11527077333506316</v>
      </c>
      <c r="G43" s="114">
        <v>0.13323216666944165</v>
      </c>
      <c r="H43" s="114">
        <v>0.11087148375874466</v>
      </c>
      <c r="I43" s="114">
        <v>0.20814622033665625</v>
      </c>
      <c r="J43" s="114">
        <v>0.10637310762871752</v>
      </c>
      <c r="K43" s="114">
        <v>6.6266093806846393E-2</v>
      </c>
      <c r="L43" s="114">
        <v>0.54099116093357991</v>
      </c>
      <c r="M43" s="114">
        <v>0.31670889637738692</v>
      </c>
    </row>
    <row r="44" spans="1:16" x14ac:dyDescent="0.25">
      <c r="A44" s="61">
        <v>23</v>
      </c>
      <c r="B44" s="61"/>
      <c r="C44" s="64" t="s">
        <v>39</v>
      </c>
      <c r="D44" s="92" t="s">
        <v>14</v>
      </c>
      <c r="E44" s="112">
        <v>0.13569821726804202</v>
      </c>
      <c r="F44" s="112">
        <v>1.7588917833800721</v>
      </c>
      <c r="G44" s="112">
        <v>2.5633063221427399</v>
      </c>
      <c r="H44" s="112">
        <v>4.1976706396512684</v>
      </c>
      <c r="I44" s="112">
        <v>5.4570491663281171</v>
      </c>
      <c r="J44" s="112">
        <v>6.4848263243556934</v>
      </c>
      <c r="K44" s="112">
        <v>17.191246611974737</v>
      </c>
      <c r="L44" s="112">
        <v>12.247584299843757</v>
      </c>
      <c r="M44" s="112">
        <v>7.691333704349165</v>
      </c>
    </row>
    <row r="45" spans="1:16" x14ac:dyDescent="0.25">
      <c r="A45" s="61">
        <v>23</v>
      </c>
      <c r="B45" s="61" t="s">
        <v>175</v>
      </c>
      <c r="C45" s="46" t="s">
        <v>39</v>
      </c>
      <c r="D45" s="91" t="s">
        <v>14</v>
      </c>
      <c r="E45" s="114">
        <v>0.13569821726804202</v>
      </c>
      <c r="F45" s="114">
        <v>1.7588917833800721</v>
      </c>
      <c r="G45" s="114">
        <v>2.5633063221427399</v>
      </c>
      <c r="H45" s="114">
        <v>4.1976706396512684</v>
      </c>
      <c r="I45" s="114">
        <v>5.4570491663281171</v>
      </c>
      <c r="J45" s="114">
        <v>6.4848263243556934</v>
      </c>
      <c r="K45" s="114">
        <v>17.191246611974737</v>
      </c>
      <c r="L45" s="114">
        <v>12.247584299843757</v>
      </c>
      <c r="M45" s="114">
        <v>7.691333704349165</v>
      </c>
    </row>
    <row r="46" spans="1:16" x14ac:dyDescent="0.25">
      <c r="A46" s="61">
        <v>24</v>
      </c>
      <c r="B46" s="61"/>
      <c r="C46" s="64" t="s">
        <v>44</v>
      </c>
      <c r="D46" s="92" t="s">
        <v>14</v>
      </c>
      <c r="E46" s="112">
        <v>3.4138363142102377</v>
      </c>
      <c r="F46" s="112">
        <v>3.789933919587603</v>
      </c>
      <c r="G46" s="112">
        <v>7.1823921907332311</v>
      </c>
      <c r="H46" s="112">
        <v>7.60285813883835</v>
      </c>
      <c r="I46" s="112">
        <v>9.1440297511335835</v>
      </c>
      <c r="J46" s="112">
        <v>9.8563658169663118</v>
      </c>
      <c r="K46" s="112">
        <v>10.790428706712637</v>
      </c>
      <c r="L46" s="112">
        <v>11.608566742683719</v>
      </c>
      <c r="M46" s="112">
        <v>15.814066591040991</v>
      </c>
      <c r="N46" s="4"/>
      <c r="O46" s="4"/>
      <c r="P46" s="4"/>
    </row>
    <row r="47" spans="1:16" x14ac:dyDescent="0.25">
      <c r="A47" s="61">
        <v>24</v>
      </c>
      <c r="B47" s="61" t="s">
        <v>175</v>
      </c>
      <c r="C47" s="46" t="s">
        <v>40</v>
      </c>
      <c r="D47" s="91" t="s">
        <v>14</v>
      </c>
      <c r="E47" s="114">
        <v>0.99098698273313524</v>
      </c>
      <c r="F47" s="114">
        <v>0.79121306897616805</v>
      </c>
      <c r="G47" s="113">
        <v>1.5004701604366371</v>
      </c>
      <c r="H47" s="114">
        <v>1.5171619942193202</v>
      </c>
      <c r="I47" s="114">
        <v>1.3786123124734859</v>
      </c>
      <c r="J47" s="114">
        <v>1.0549305707552834</v>
      </c>
      <c r="K47" s="114">
        <v>1.5506566768053804</v>
      </c>
      <c r="L47" s="114">
        <v>2.4195039716391764</v>
      </c>
      <c r="M47" s="114">
        <v>2.2093209264626923</v>
      </c>
      <c r="N47" s="4"/>
      <c r="O47" s="4"/>
      <c r="P47" s="4"/>
    </row>
    <row r="48" spans="1:16" x14ac:dyDescent="0.25">
      <c r="A48" s="61">
        <v>24</v>
      </c>
      <c r="B48" s="61" t="s">
        <v>176</v>
      </c>
      <c r="C48" s="46" t="s">
        <v>41</v>
      </c>
      <c r="D48" s="91" t="s">
        <v>14</v>
      </c>
      <c r="E48" s="114">
        <v>0.26117170956315433</v>
      </c>
      <c r="F48" s="114">
        <v>0.57251807894137197</v>
      </c>
      <c r="G48" s="113">
        <v>2.977988434760432</v>
      </c>
      <c r="H48" s="114">
        <v>3.2550158740832513</v>
      </c>
      <c r="I48" s="114">
        <v>2.7157170266000583</v>
      </c>
      <c r="J48" s="114">
        <v>2.8743405559495563</v>
      </c>
      <c r="K48" s="114">
        <v>2.6148290236397091</v>
      </c>
      <c r="L48" s="114">
        <v>4.5733632361725434</v>
      </c>
      <c r="M48" s="114">
        <v>4.8678224694523893</v>
      </c>
      <c r="N48" s="4"/>
      <c r="O48" s="4"/>
      <c r="P48" s="4"/>
    </row>
    <row r="49" spans="1:16" x14ac:dyDescent="0.25">
      <c r="A49" s="61">
        <v>24</v>
      </c>
      <c r="B49" s="61" t="s">
        <v>177</v>
      </c>
      <c r="C49" s="46" t="s">
        <v>42</v>
      </c>
      <c r="D49" s="91" t="s">
        <v>14</v>
      </c>
      <c r="E49" s="114">
        <v>0.2688307883421972</v>
      </c>
      <c r="F49" s="114">
        <v>0.31004877291854677</v>
      </c>
      <c r="G49" s="114">
        <v>0.6923894130897823</v>
      </c>
      <c r="H49" s="114">
        <v>0.77947090983638534</v>
      </c>
      <c r="I49" s="114">
        <v>0.86311846828799377</v>
      </c>
      <c r="J49" s="113">
        <v>0.74594653444570547</v>
      </c>
      <c r="K49" s="114">
        <v>0.68900007053940482</v>
      </c>
      <c r="L49" s="114">
        <v>0.71983678011547203</v>
      </c>
      <c r="M49" s="114">
        <v>0.79843506367780814</v>
      </c>
      <c r="N49" s="4"/>
      <c r="O49" s="4"/>
      <c r="P49" s="4"/>
    </row>
    <row r="50" spans="1:16" x14ac:dyDescent="0.25">
      <c r="A50" s="61">
        <v>24</v>
      </c>
      <c r="B50" s="61" t="s">
        <v>102</v>
      </c>
      <c r="C50" s="46" t="s">
        <v>43</v>
      </c>
      <c r="D50" s="91" t="s">
        <v>14</v>
      </c>
      <c r="E50" s="114">
        <v>1.4461667049208433</v>
      </c>
      <c r="F50" s="114">
        <v>0.51456309879750861</v>
      </c>
      <c r="G50" s="114">
        <v>0.62647977287706769</v>
      </c>
      <c r="H50" s="113">
        <v>0.62384289330461762</v>
      </c>
      <c r="I50" s="114">
        <v>0.67928231035328634</v>
      </c>
      <c r="J50" s="114">
        <v>0.56069530048156713</v>
      </c>
      <c r="K50" s="114">
        <v>0.39974646368273287</v>
      </c>
      <c r="L50" s="114">
        <v>0.28412260595403221</v>
      </c>
      <c r="M50" s="113">
        <v>0.40624462957034035</v>
      </c>
      <c r="N50" s="4"/>
      <c r="O50" s="4"/>
      <c r="P50" s="4"/>
    </row>
    <row r="51" spans="1:16" x14ac:dyDescent="0.25">
      <c r="A51" s="61">
        <v>24</v>
      </c>
      <c r="B51" s="61" t="s">
        <v>178</v>
      </c>
      <c r="C51" s="46" t="s">
        <v>45</v>
      </c>
      <c r="D51" s="91" t="s">
        <v>14</v>
      </c>
      <c r="E51" s="114">
        <v>0</v>
      </c>
      <c r="F51" s="114">
        <v>0.15112147362930334</v>
      </c>
      <c r="G51" s="114">
        <v>0.28998738623122039</v>
      </c>
      <c r="H51" s="114">
        <v>0.30497398559075206</v>
      </c>
      <c r="I51" s="114">
        <v>0.22063944027016497</v>
      </c>
      <c r="J51" s="114">
        <v>0.32041963016696939</v>
      </c>
      <c r="K51" s="114">
        <v>0.29826290682627787</v>
      </c>
      <c r="L51" s="114">
        <v>0.6085410307512672</v>
      </c>
      <c r="M51" s="114">
        <v>1.9496951157292046</v>
      </c>
      <c r="N51" s="4"/>
      <c r="O51" s="4"/>
      <c r="P51" s="4"/>
    </row>
    <row r="52" spans="1:16" x14ac:dyDescent="0.25">
      <c r="A52" s="61">
        <v>24</v>
      </c>
      <c r="B52" s="61" t="s">
        <v>179</v>
      </c>
      <c r="C52" s="46" t="s">
        <v>46</v>
      </c>
      <c r="D52" s="91" t="s">
        <v>14</v>
      </c>
      <c r="E52" s="114">
        <v>0.44668012865090739</v>
      </c>
      <c r="F52" s="114">
        <v>1.4504694263247035</v>
      </c>
      <c r="G52" s="114">
        <v>1.0950770233380913</v>
      </c>
      <c r="H52" s="114">
        <v>1.1223924818040221</v>
      </c>
      <c r="I52" s="114">
        <v>3.2866601931485961</v>
      </c>
      <c r="J52" s="114">
        <v>4.3000332251672306</v>
      </c>
      <c r="K52" s="114">
        <v>5.2379335652191337</v>
      </c>
      <c r="L52" s="114">
        <v>3.0031991180512265</v>
      </c>
      <c r="M52" s="114">
        <v>5.582548386148555</v>
      </c>
      <c r="N52" s="4"/>
      <c r="O52" s="4"/>
      <c r="P52" s="4"/>
    </row>
    <row r="53" spans="1:16" x14ac:dyDescent="0.25">
      <c r="A53" s="61">
        <v>25</v>
      </c>
      <c r="B53" s="61"/>
      <c r="C53" s="64" t="s">
        <v>50</v>
      </c>
      <c r="D53" s="92" t="s">
        <v>14</v>
      </c>
      <c r="E53" s="112">
        <v>4.7155130500644592E-2</v>
      </c>
      <c r="F53" s="112">
        <v>0.82103516496932538</v>
      </c>
      <c r="G53" s="112">
        <v>0.74758216083461404</v>
      </c>
      <c r="H53" s="112">
        <v>0.98028729898042111</v>
      </c>
      <c r="I53" s="112">
        <v>3.187116852716418</v>
      </c>
      <c r="J53" s="112">
        <v>3.6859542240341967</v>
      </c>
      <c r="K53" s="112">
        <v>3.3414518189293205</v>
      </c>
      <c r="L53" s="112">
        <v>3.394051169176155</v>
      </c>
      <c r="M53" s="112">
        <v>4.7294409352066165</v>
      </c>
    </row>
    <row r="54" spans="1:16" x14ac:dyDescent="0.25">
      <c r="A54" s="61">
        <v>25</v>
      </c>
      <c r="B54" s="61" t="s">
        <v>175</v>
      </c>
      <c r="C54" s="46" t="s">
        <v>47</v>
      </c>
      <c r="D54" s="91" t="s">
        <v>14</v>
      </c>
      <c r="E54" s="114">
        <v>0</v>
      </c>
      <c r="F54" s="113">
        <v>0.5237456787303042</v>
      </c>
      <c r="G54" s="114">
        <v>0.51239672402541347</v>
      </c>
      <c r="H54" s="114">
        <v>0.62965779327834426</v>
      </c>
      <c r="I54" s="114">
        <v>1.6950876246576017</v>
      </c>
      <c r="J54" s="114">
        <v>1.6132288673430502</v>
      </c>
      <c r="K54" s="114">
        <v>0.8894375310837116</v>
      </c>
      <c r="L54" s="114">
        <v>0.45100564090706652</v>
      </c>
      <c r="M54" s="114">
        <v>0.60818174290834692</v>
      </c>
    </row>
    <row r="55" spans="1:16" x14ac:dyDescent="0.25">
      <c r="A55" s="61">
        <v>25</v>
      </c>
      <c r="B55" s="61" t="s">
        <v>176</v>
      </c>
      <c r="C55" s="46" t="s">
        <v>48</v>
      </c>
      <c r="D55" s="91" t="s">
        <v>14</v>
      </c>
      <c r="E55" s="114">
        <v>4.7155130500644592E-2</v>
      </c>
      <c r="F55" s="114">
        <v>0.29728948623902135</v>
      </c>
      <c r="G55" s="114">
        <v>0.23518543680920057</v>
      </c>
      <c r="H55" s="114">
        <v>0.35062950570207679</v>
      </c>
      <c r="I55" s="114">
        <v>0.53029373275869007</v>
      </c>
      <c r="J55" s="114">
        <v>0.72599268899807434</v>
      </c>
      <c r="K55" s="114">
        <v>0.51072147244200061</v>
      </c>
      <c r="L55" s="114">
        <v>0.3641569302286054</v>
      </c>
      <c r="M55" s="114">
        <v>0.35864446244246939</v>
      </c>
    </row>
    <row r="56" spans="1:16" x14ac:dyDescent="0.25">
      <c r="A56" s="61">
        <v>25</v>
      </c>
      <c r="B56" s="61" t="s">
        <v>177</v>
      </c>
      <c r="C56" s="46" t="s">
        <v>49</v>
      </c>
      <c r="D56" s="91" t="s">
        <v>14</v>
      </c>
      <c r="E56" s="114">
        <v>0</v>
      </c>
      <c r="F56" s="114">
        <v>0</v>
      </c>
      <c r="G56" s="114">
        <v>0</v>
      </c>
      <c r="H56" s="114">
        <v>0</v>
      </c>
      <c r="I56" s="114">
        <v>0.96173549530012648</v>
      </c>
      <c r="J56" s="114">
        <v>1.3467326676930726</v>
      </c>
      <c r="K56" s="114">
        <v>1.941292815403608</v>
      </c>
      <c r="L56" s="114">
        <v>2.5788885980404834</v>
      </c>
      <c r="M56" s="114">
        <v>3.7626147298558004</v>
      </c>
    </row>
    <row r="57" spans="1:16" x14ac:dyDescent="0.25">
      <c r="A57" s="61">
        <v>26</v>
      </c>
      <c r="B57" s="61"/>
      <c r="C57" s="64" t="s">
        <v>57</v>
      </c>
      <c r="D57" s="92" t="s">
        <v>14</v>
      </c>
      <c r="E57" s="117">
        <v>5.9081922283713872</v>
      </c>
      <c r="F57" s="112">
        <v>3.0703983696987063</v>
      </c>
      <c r="G57" s="117">
        <v>4.8246908785037688</v>
      </c>
      <c r="H57" s="117">
        <v>4.8002691856441206</v>
      </c>
      <c r="I57" s="117">
        <v>4.2118282011791726</v>
      </c>
      <c r="J57" s="112">
        <v>4.6210830788298738</v>
      </c>
      <c r="K57" s="112">
        <v>3.4904281266302926</v>
      </c>
      <c r="L57" s="112">
        <v>3.6912609819473396</v>
      </c>
      <c r="M57" s="112">
        <v>3.5806037002816775</v>
      </c>
    </row>
    <row r="58" spans="1:16" x14ac:dyDescent="0.25">
      <c r="A58" s="61">
        <v>26</v>
      </c>
      <c r="B58" s="61" t="s">
        <v>175</v>
      </c>
      <c r="C58" s="46" t="s">
        <v>51</v>
      </c>
      <c r="D58" s="91" t="s">
        <v>14</v>
      </c>
      <c r="E58" s="116">
        <v>0.65011550352372427</v>
      </c>
      <c r="F58" s="114">
        <v>0.89616475029901232</v>
      </c>
      <c r="G58" s="116">
        <v>1.3251820819507361</v>
      </c>
      <c r="H58" s="116">
        <v>1.0771742334796055</v>
      </c>
      <c r="I58" s="116">
        <v>0.90476219398870816</v>
      </c>
      <c r="J58" s="114">
        <v>0.95859471493714687</v>
      </c>
      <c r="K58" s="114">
        <v>0.66958793271790029</v>
      </c>
      <c r="L58" s="114">
        <v>0.75818760579050881</v>
      </c>
      <c r="M58" s="114">
        <v>0.73197361768694136</v>
      </c>
    </row>
    <row r="59" spans="1:16" x14ac:dyDescent="0.25">
      <c r="A59" s="61">
        <v>26</v>
      </c>
      <c r="B59" s="61" t="s">
        <v>176</v>
      </c>
      <c r="C59" s="46" t="s">
        <v>52</v>
      </c>
      <c r="D59" s="91" t="s">
        <v>14</v>
      </c>
      <c r="E59" s="116">
        <v>2.4263381326430644</v>
      </c>
      <c r="F59" s="114">
        <v>0.55596991122151151</v>
      </c>
      <c r="G59" s="116">
        <v>1.3094299034004682</v>
      </c>
      <c r="H59" s="116">
        <v>1.3806517174890762</v>
      </c>
      <c r="I59" s="116">
        <v>0.51271183722652269</v>
      </c>
      <c r="J59" s="114">
        <v>0.69617719247455401</v>
      </c>
      <c r="K59" s="114">
        <v>0.52595422384105517</v>
      </c>
      <c r="L59" s="114">
        <v>1.0408612508583714</v>
      </c>
      <c r="M59" s="114">
        <v>0.88829470727284765</v>
      </c>
    </row>
    <row r="60" spans="1:16" x14ac:dyDescent="0.25">
      <c r="A60" s="61">
        <v>26</v>
      </c>
      <c r="B60" s="61" t="s">
        <v>177</v>
      </c>
      <c r="C60" s="46" t="s">
        <v>53</v>
      </c>
      <c r="D60" s="91" t="s">
        <v>14</v>
      </c>
      <c r="E60" s="116">
        <v>1.2160204929609855</v>
      </c>
      <c r="F60" s="114">
        <v>0.77819203723758068</v>
      </c>
      <c r="G60" s="116">
        <v>0.88566924512975864</v>
      </c>
      <c r="H60" s="116">
        <v>1.0199350849759665</v>
      </c>
      <c r="I60" s="116">
        <v>1.8230592632815623</v>
      </c>
      <c r="J60" s="114">
        <v>1.1671157395107674</v>
      </c>
      <c r="K60" s="114">
        <v>0.69698090734950957</v>
      </c>
      <c r="L60" s="114">
        <v>0.93375849647032505</v>
      </c>
      <c r="M60" s="114">
        <v>1.1778907652309492</v>
      </c>
    </row>
    <row r="61" spans="1:16" x14ac:dyDescent="0.25">
      <c r="A61" s="61">
        <v>26</v>
      </c>
      <c r="B61" s="61" t="s">
        <v>102</v>
      </c>
      <c r="C61" s="46" t="s">
        <v>54</v>
      </c>
      <c r="D61" s="91" t="s">
        <v>14</v>
      </c>
      <c r="E61" s="116">
        <v>0.83673936195742094</v>
      </c>
      <c r="F61" s="114">
        <v>0.5520869313576896</v>
      </c>
      <c r="G61" s="116">
        <v>0.8212175832752272</v>
      </c>
      <c r="H61" s="116">
        <v>0.76053785625541892</v>
      </c>
      <c r="I61" s="116">
        <v>0.54571275375205441</v>
      </c>
      <c r="J61" s="114">
        <v>0.68701902164255357</v>
      </c>
      <c r="K61" s="114">
        <v>0.36950387392969564</v>
      </c>
      <c r="L61" s="114">
        <v>0.47516314125803349</v>
      </c>
      <c r="M61" s="114">
        <v>0.47321324764414696</v>
      </c>
    </row>
    <row r="62" spans="1:16" x14ac:dyDescent="0.25">
      <c r="A62" s="61">
        <v>26</v>
      </c>
      <c r="B62" s="61" t="s">
        <v>178</v>
      </c>
      <c r="C62" s="46" t="s">
        <v>55</v>
      </c>
      <c r="D62" s="91" t="s">
        <v>14</v>
      </c>
      <c r="E62" s="116">
        <v>0.65980639170992172</v>
      </c>
      <c r="F62" s="114">
        <v>0.26016945085465232</v>
      </c>
      <c r="G62" s="116">
        <v>0.4441873859899978</v>
      </c>
      <c r="H62" s="116">
        <v>0.50793327808802013</v>
      </c>
      <c r="I62" s="116">
        <v>0.13354757859292118</v>
      </c>
      <c r="J62" s="114">
        <v>0.13409540030250514</v>
      </c>
      <c r="K62" s="113">
        <v>7.4811846565571313E-2</v>
      </c>
      <c r="L62" s="114">
        <v>0.26121998612733316</v>
      </c>
      <c r="M62" s="114">
        <v>7.2681277930173857E-2</v>
      </c>
    </row>
    <row r="63" spans="1:16" x14ac:dyDescent="0.25">
      <c r="A63" s="61">
        <v>26</v>
      </c>
      <c r="B63" s="61" t="s">
        <v>179</v>
      </c>
      <c r="C63" s="46" t="s">
        <v>56</v>
      </c>
      <c r="D63" s="91" t="s">
        <v>14</v>
      </c>
      <c r="E63" s="116">
        <v>0.11917234557627079</v>
      </c>
      <c r="F63" s="114">
        <v>2.7815288728260022E-2</v>
      </c>
      <c r="G63" s="116">
        <v>3.9004678757581353E-2</v>
      </c>
      <c r="H63" s="116">
        <v>5.4037015356033127E-2</v>
      </c>
      <c r="I63" s="116">
        <v>0.29203457433740415</v>
      </c>
      <c r="J63" s="114">
        <v>0.97808100996234681</v>
      </c>
      <c r="K63" s="114">
        <v>1.1535893422265608</v>
      </c>
      <c r="L63" s="114">
        <v>0.22207050144276771</v>
      </c>
      <c r="M63" s="114">
        <v>0.23655008451661858</v>
      </c>
    </row>
    <row r="64" spans="1:16" x14ac:dyDescent="0.25">
      <c r="A64" s="61">
        <v>27</v>
      </c>
      <c r="B64" s="61"/>
      <c r="C64" s="64" t="s">
        <v>59</v>
      </c>
      <c r="D64" s="87" t="s">
        <v>14</v>
      </c>
      <c r="E64" s="112">
        <v>0.7289482972598551</v>
      </c>
      <c r="F64" s="112">
        <v>3.0680472311474598</v>
      </c>
      <c r="G64" s="112">
        <v>3.298653489332394</v>
      </c>
      <c r="H64" s="117">
        <v>3.7623163302684786</v>
      </c>
      <c r="I64" s="112">
        <v>5.089515703767022</v>
      </c>
      <c r="J64" s="112">
        <v>8.7927801768704459</v>
      </c>
      <c r="K64" s="112">
        <v>4.9373555240542384</v>
      </c>
      <c r="L64" s="112">
        <v>3.8112494025790573</v>
      </c>
      <c r="M64" s="112">
        <v>8.5408847108844199</v>
      </c>
    </row>
    <row r="65" spans="1:21" x14ac:dyDescent="0.25">
      <c r="A65" s="61">
        <v>27</v>
      </c>
      <c r="B65" s="61" t="s">
        <v>175</v>
      </c>
      <c r="C65" s="46" t="s">
        <v>59</v>
      </c>
      <c r="D65" s="89" t="s">
        <v>14</v>
      </c>
      <c r="E65" s="114">
        <v>0.7289482972598551</v>
      </c>
      <c r="F65" s="114">
        <v>3.0680472311474598</v>
      </c>
      <c r="G65" s="114">
        <v>3.298653489332394</v>
      </c>
      <c r="H65" s="116">
        <v>3.7623163302684786</v>
      </c>
      <c r="I65" s="114">
        <v>5.089515703767022</v>
      </c>
      <c r="J65" s="113">
        <v>8.7927801768704459</v>
      </c>
      <c r="K65" s="114">
        <v>4.9373555240542384</v>
      </c>
      <c r="L65" s="114">
        <v>3.8112494025790573</v>
      </c>
      <c r="M65" s="113">
        <v>8.5408847108844199</v>
      </c>
    </row>
    <row r="66" spans="1:21" x14ac:dyDescent="0.25">
      <c r="A66" s="61">
        <v>28</v>
      </c>
      <c r="B66" s="61"/>
      <c r="C66" s="64" t="s">
        <v>64</v>
      </c>
      <c r="D66" s="92" t="s">
        <v>14</v>
      </c>
      <c r="E66" s="112">
        <v>6.8952402989518822</v>
      </c>
      <c r="F66" s="112">
        <v>3.878077115312871</v>
      </c>
      <c r="G66" s="118">
        <v>4.4069425021224751</v>
      </c>
      <c r="H66" s="112">
        <v>5.0139375629598861</v>
      </c>
      <c r="I66" s="112">
        <v>5.8596113148326907</v>
      </c>
      <c r="J66" s="112">
        <v>5.4467835886742177</v>
      </c>
      <c r="K66" s="112">
        <v>5.2330847033268126</v>
      </c>
      <c r="L66" s="112">
        <v>3.4464210303361495</v>
      </c>
      <c r="M66" s="112">
        <v>3.4646249386023764</v>
      </c>
    </row>
    <row r="67" spans="1:21" x14ac:dyDescent="0.25">
      <c r="A67" s="61">
        <v>28</v>
      </c>
      <c r="B67" s="61" t="s">
        <v>175</v>
      </c>
      <c r="C67" s="46" t="s">
        <v>60</v>
      </c>
      <c r="D67" s="91" t="s">
        <v>14</v>
      </c>
      <c r="E67" s="114">
        <v>0</v>
      </c>
      <c r="F67" s="114">
        <v>0.84177544003279414</v>
      </c>
      <c r="G67" s="119">
        <v>0.66567985079605507</v>
      </c>
      <c r="H67" s="114">
        <v>0.83158773169338795</v>
      </c>
      <c r="I67" s="114">
        <v>1.2674437982499973</v>
      </c>
      <c r="J67" s="114">
        <v>0.91469345395904411</v>
      </c>
      <c r="K67" s="113">
        <v>0.79195899660300018</v>
      </c>
      <c r="L67" s="114">
        <v>0.73019500822728112</v>
      </c>
      <c r="M67" s="114">
        <v>1.045878038580774</v>
      </c>
    </row>
    <row r="68" spans="1:21" x14ac:dyDescent="0.25">
      <c r="A68" s="61">
        <v>28</v>
      </c>
      <c r="B68" s="61" t="s">
        <v>176</v>
      </c>
      <c r="C68" s="46" t="s">
        <v>61</v>
      </c>
      <c r="D68" s="91" t="s">
        <v>14</v>
      </c>
      <c r="E68" s="114">
        <v>0</v>
      </c>
      <c r="F68" s="114">
        <v>8.046657754995476E-2</v>
      </c>
      <c r="G68" s="119">
        <v>0.28403522716069934</v>
      </c>
      <c r="H68" s="114">
        <v>0.27397386027542425</v>
      </c>
      <c r="I68" s="114">
        <v>0.4250369620264916</v>
      </c>
      <c r="J68" s="114">
        <v>1.0327003795873819</v>
      </c>
      <c r="K68" s="114">
        <v>1.1228065282803912</v>
      </c>
      <c r="L68" s="114">
        <v>0.60837042794512874</v>
      </c>
      <c r="M68" s="114">
        <v>0.36501410549595592</v>
      </c>
      <c r="U68" s="11"/>
    </row>
    <row r="69" spans="1:21" x14ac:dyDescent="0.25">
      <c r="A69" s="61">
        <v>28</v>
      </c>
      <c r="B69" s="61" t="s">
        <v>177</v>
      </c>
      <c r="C69" s="46" t="s">
        <v>62</v>
      </c>
      <c r="D69" s="91" t="s">
        <v>14</v>
      </c>
      <c r="E69" s="114">
        <v>0</v>
      </c>
      <c r="F69" s="114">
        <v>0</v>
      </c>
      <c r="G69" s="114">
        <v>0</v>
      </c>
      <c r="H69" s="114">
        <v>0</v>
      </c>
      <c r="I69" s="114">
        <v>0.75551107289948438</v>
      </c>
      <c r="J69" s="114">
        <v>0.66528546813534528</v>
      </c>
      <c r="K69" s="114">
        <v>0.53223442212804639</v>
      </c>
      <c r="L69" s="114">
        <v>0.35023554943009522</v>
      </c>
      <c r="M69" s="114">
        <v>0.58584146228478595</v>
      </c>
    </row>
    <row r="70" spans="1:21" x14ac:dyDescent="0.25">
      <c r="A70" s="61">
        <v>28</v>
      </c>
      <c r="B70" s="61" t="s">
        <v>102</v>
      </c>
      <c r="C70" s="46" t="s">
        <v>63</v>
      </c>
      <c r="D70" s="89" t="s">
        <v>14</v>
      </c>
      <c r="E70" s="114">
        <v>6.8952402989518822</v>
      </c>
      <c r="F70" s="114">
        <v>2.9558350977301227</v>
      </c>
      <c r="G70" s="119">
        <v>3.4572274241657208</v>
      </c>
      <c r="H70" s="114">
        <v>3.9083759709910746</v>
      </c>
      <c r="I70" s="114">
        <v>3.4116194816567176</v>
      </c>
      <c r="J70" s="114">
        <v>2.8341042869924462</v>
      </c>
      <c r="K70" s="114">
        <v>2.7860847563153741</v>
      </c>
      <c r="L70" s="114">
        <v>1.7576200447336441</v>
      </c>
      <c r="M70" s="114">
        <v>1.4678913322408604</v>
      </c>
    </row>
    <row r="71" spans="1:21" x14ac:dyDescent="0.25">
      <c r="A71" s="61">
        <v>29</v>
      </c>
      <c r="B71" s="61"/>
      <c r="C71" s="64" t="s">
        <v>68</v>
      </c>
      <c r="D71" s="92" t="s">
        <v>14</v>
      </c>
      <c r="E71" s="112">
        <v>0</v>
      </c>
      <c r="F71" s="112">
        <v>1.7725293574606154</v>
      </c>
      <c r="G71" s="112">
        <v>1.8060443874661669</v>
      </c>
      <c r="H71" s="112">
        <v>3.3021923395403427</v>
      </c>
      <c r="I71" s="112">
        <v>4.6064908742315103</v>
      </c>
      <c r="J71" s="112">
        <v>5.2027125724190091</v>
      </c>
      <c r="K71" s="112">
        <v>3.8289310351995272</v>
      </c>
      <c r="L71" s="112">
        <v>5.0425526690031308</v>
      </c>
      <c r="M71" s="112">
        <v>4.4105857490492779</v>
      </c>
    </row>
    <row r="72" spans="1:21" x14ac:dyDescent="0.25">
      <c r="A72" s="61">
        <v>29</v>
      </c>
      <c r="B72" s="61" t="s">
        <v>175</v>
      </c>
      <c r="C72" s="46" t="s">
        <v>70</v>
      </c>
      <c r="D72" s="97" t="s">
        <v>14</v>
      </c>
      <c r="E72" s="119">
        <v>0</v>
      </c>
      <c r="F72" s="119">
        <v>0.96930579628504443</v>
      </c>
      <c r="G72" s="119">
        <v>1.728140244884069</v>
      </c>
      <c r="H72" s="119">
        <v>3.1664506834044777</v>
      </c>
      <c r="I72" s="119">
        <v>2.226860869231571</v>
      </c>
      <c r="J72" s="119">
        <v>3.1897000839640839</v>
      </c>
      <c r="K72" s="119">
        <v>2.822288711449052</v>
      </c>
      <c r="L72" s="119">
        <v>2.2875562029827776</v>
      </c>
      <c r="M72" s="119">
        <v>2.6901785231768742</v>
      </c>
    </row>
    <row r="73" spans="1:21" x14ac:dyDescent="0.25">
      <c r="A73" s="61">
        <v>29</v>
      </c>
      <c r="B73" s="61" t="s">
        <v>176</v>
      </c>
      <c r="C73" s="46" t="s">
        <v>65</v>
      </c>
      <c r="D73" s="91" t="s">
        <v>14</v>
      </c>
      <c r="E73" s="119">
        <v>0</v>
      </c>
      <c r="F73" s="119">
        <v>0.10238361120683578</v>
      </c>
      <c r="G73" s="119">
        <v>7.7904142582097921E-2</v>
      </c>
      <c r="H73" s="119">
        <v>0.13574165613586545</v>
      </c>
      <c r="I73" s="119">
        <v>0.17655036299359866</v>
      </c>
      <c r="J73" s="119">
        <v>0.12744304118150721</v>
      </c>
      <c r="K73" s="119">
        <v>2.4320544643064514E-2</v>
      </c>
      <c r="L73" s="119">
        <v>1.1172909232246331</v>
      </c>
      <c r="M73" s="119">
        <v>0.15951388098160674</v>
      </c>
    </row>
    <row r="74" spans="1:21" x14ac:dyDescent="0.25">
      <c r="A74" s="61">
        <v>29</v>
      </c>
      <c r="B74" s="61" t="s">
        <v>177</v>
      </c>
      <c r="C74" s="46" t="s">
        <v>66</v>
      </c>
      <c r="D74" s="91" t="s">
        <v>14</v>
      </c>
      <c r="E74" s="119">
        <v>0</v>
      </c>
      <c r="F74" s="119">
        <v>0.70083994996873511</v>
      </c>
      <c r="G74" s="119">
        <v>0</v>
      </c>
      <c r="H74" s="119">
        <v>0</v>
      </c>
      <c r="I74" s="119">
        <v>2.0928650414924035</v>
      </c>
      <c r="J74" s="119">
        <v>1.7365835355910855</v>
      </c>
      <c r="K74" s="119">
        <v>0.95383539659957961</v>
      </c>
      <c r="L74" s="119">
        <v>0.24055773273426584</v>
      </c>
      <c r="M74" s="119">
        <v>1.0534379449733373</v>
      </c>
    </row>
    <row r="75" spans="1:21" x14ac:dyDescent="0.25">
      <c r="A75" s="61">
        <v>29</v>
      </c>
      <c r="B75" s="61" t="s">
        <v>102</v>
      </c>
      <c r="C75" s="46" t="s">
        <v>67</v>
      </c>
      <c r="D75" s="91" t="s">
        <v>14</v>
      </c>
      <c r="E75" s="119">
        <v>0</v>
      </c>
      <c r="F75" s="119">
        <v>0</v>
      </c>
      <c r="G75" s="119">
        <v>0</v>
      </c>
      <c r="H75" s="119">
        <v>0</v>
      </c>
      <c r="I75" s="119">
        <v>0.11021460051393704</v>
      </c>
      <c r="J75" s="119">
        <v>0.14898591168233224</v>
      </c>
      <c r="K75" s="119">
        <v>2.848638250783141E-2</v>
      </c>
      <c r="L75" s="119">
        <v>1.3971478100614536</v>
      </c>
      <c r="M75" s="119">
        <v>0.50745539991745914</v>
      </c>
    </row>
    <row r="76" spans="1:21" x14ac:dyDescent="0.25">
      <c r="A76" s="61">
        <v>30</v>
      </c>
      <c r="B76" s="61"/>
      <c r="C76" s="64" t="s">
        <v>71</v>
      </c>
      <c r="D76" s="92" t="s">
        <v>14</v>
      </c>
      <c r="E76" s="112">
        <v>0</v>
      </c>
      <c r="F76" s="112">
        <v>0</v>
      </c>
      <c r="G76" s="112">
        <v>0</v>
      </c>
      <c r="H76" s="112">
        <v>0</v>
      </c>
      <c r="I76" s="112">
        <v>0.25053447236541859</v>
      </c>
      <c r="J76" s="112">
        <v>0.13033237351551799</v>
      </c>
      <c r="K76" s="117">
        <v>0.188986573031039</v>
      </c>
      <c r="L76" s="117">
        <v>0.19331523077128579</v>
      </c>
      <c r="M76" s="112">
        <v>0.29866994151350085</v>
      </c>
    </row>
    <row r="77" spans="1:21" x14ac:dyDescent="0.25">
      <c r="A77" s="61">
        <v>30</v>
      </c>
      <c r="B77" s="61" t="s">
        <v>175</v>
      </c>
      <c r="C77" s="46" t="s">
        <v>71</v>
      </c>
      <c r="D77" s="94" t="s">
        <v>14</v>
      </c>
      <c r="E77" s="120">
        <v>0</v>
      </c>
      <c r="F77" s="120">
        <v>0</v>
      </c>
      <c r="G77" s="120">
        <v>0</v>
      </c>
      <c r="H77" s="120">
        <v>0</v>
      </c>
      <c r="I77" s="120">
        <v>0.25053447236541859</v>
      </c>
      <c r="J77" s="119">
        <v>0.13033237351551799</v>
      </c>
      <c r="K77" s="121">
        <v>0.188986573031039</v>
      </c>
      <c r="L77" s="121">
        <v>0.19331523077128579</v>
      </c>
      <c r="M77" s="120">
        <v>0.29866994151350085</v>
      </c>
    </row>
    <row r="78" spans="1:21" x14ac:dyDescent="0.25">
      <c r="A78" s="61">
        <v>31</v>
      </c>
      <c r="B78" s="61"/>
      <c r="C78" s="64" t="s">
        <v>76</v>
      </c>
      <c r="D78" s="92" t="s">
        <v>14</v>
      </c>
      <c r="E78" s="112">
        <v>0.53537628300738338</v>
      </c>
      <c r="F78" s="112">
        <v>0.67586551328462952</v>
      </c>
      <c r="G78" s="118">
        <v>1.2745586684418599</v>
      </c>
      <c r="H78" s="112">
        <v>4.0088344110789791</v>
      </c>
      <c r="I78" s="112">
        <v>3.4086429096939428</v>
      </c>
      <c r="J78" s="112">
        <v>3.1222909479447996</v>
      </c>
      <c r="K78" s="112">
        <v>2.4432381114283142</v>
      </c>
      <c r="L78" s="122">
        <v>1.9838896488777544</v>
      </c>
      <c r="M78" s="112">
        <v>1.3605908955220873</v>
      </c>
    </row>
    <row r="79" spans="1:21" x14ac:dyDescent="0.25">
      <c r="A79" s="61">
        <v>31</v>
      </c>
      <c r="B79" s="61" t="s">
        <v>175</v>
      </c>
      <c r="C79" s="46" t="s">
        <v>72</v>
      </c>
      <c r="D79" s="91" t="s">
        <v>14</v>
      </c>
      <c r="E79" s="114">
        <v>0</v>
      </c>
      <c r="F79" s="114">
        <v>8.5616799304596411E-2</v>
      </c>
      <c r="G79" s="119">
        <v>0.16678069961237868</v>
      </c>
      <c r="H79" s="114">
        <v>0.36964675447182666</v>
      </c>
      <c r="I79" s="114">
        <v>0.49507968190790802</v>
      </c>
      <c r="J79" s="114">
        <v>0</v>
      </c>
      <c r="K79" s="114">
        <v>0</v>
      </c>
      <c r="L79" s="115">
        <v>0.3902730203997124</v>
      </c>
      <c r="M79" s="114">
        <v>0.33503433190133697</v>
      </c>
    </row>
    <row r="80" spans="1:21" x14ac:dyDescent="0.25">
      <c r="A80" s="61">
        <v>31</v>
      </c>
      <c r="B80" s="61" t="s">
        <v>176</v>
      </c>
      <c r="C80" s="46" t="s">
        <v>73</v>
      </c>
      <c r="D80" s="91" t="s">
        <v>14</v>
      </c>
      <c r="E80" s="114">
        <v>0</v>
      </c>
      <c r="F80" s="114">
        <v>6.4006514491923128E-2</v>
      </c>
      <c r="G80" s="119">
        <v>7.6806901137279657E-2</v>
      </c>
      <c r="H80" s="114">
        <v>0.21960006416425709</v>
      </c>
      <c r="I80" s="114">
        <v>1.2685740471425078</v>
      </c>
      <c r="J80" s="114">
        <v>0.49528348815626361</v>
      </c>
      <c r="K80" s="114">
        <v>0.34710570271936547</v>
      </c>
      <c r="L80" s="115">
        <v>0.6328018599141928</v>
      </c>
      <c r="M80" s="114">
        <v>0.51254698130092902</v>
      </c>
    </row>
    <row r="81" spans="1:18" x14ac:dyDescent="0.25">
      <c r="A81" s="61">
        <v>31</v>
      </c>
      <c r="B81" s="61" t="s">
        <v>177</v>
      </c>
      <c r="C81" s="46" t="s">
        <v>74</v>
      </c>
      <c r="D81" s="91" t="s">
        <v>14</v>
      </c>
      <c r="E81" s="114">
        <v>0</v>
      </c>
      <c r="F81" s="114">
        <v>0</v>
      </c>
      <c r="G81" s="119">
        <v>0.1284674332720801</v>
      </c>
      <c r="H81" s="114">
        <v>0.26444350809989547</v>
      </c>
      <c r="I81" s="114">
        <v>0.31779688900944025</v>
      </c>
      <c r="J81" s="114">
        <v>0.32932140238021734</v>
      </c>
      <c r="K81" s="114">
        <v>0.23154386902760699</v>
      </c>
      <c r="L81" s="115">
        <v>0.21060604857776377</v>
      </c>
      <c r="M81" s="114">
        <v>8.0739430521029304E-2</v>
      </c>
      <c r="R81" s="11"/>
    </row>
    <row r="82" spans="1:18" x14ac:dyDescent="0.25">
      <c r="A82" s="61">
        <v>31</v>
      </c>
      <c r="B82" s="61" t="s">
        <v>102</v>
      </c>
      <c r="C82" s="46" t="s">
        <v>75</v>
      </c>
      <c r="D82" s="91" t="s">
        <v>14</v>
      </c>
      <c r="E82" s="114">
        <v>0</v>
      </c>
      <c r="F82" s="114">
        <v>0</v>
      </c>
      <c r="G82" s="119">
        <v>7.2838795090265612E-2</v>
      </c>
      <c r="H82" s="114">
        <v>0.13036402794904672</v>
      </c>
      <c r="I82" s="113">
        <v>0.10865296931876811</v>
      </c>
      <c r="J82" s="114">
        <v>0.19918078917620341</v>
      </c>
      <c r="K82" s="113">
        <v>0.23154386902760699</v>
      </c>
      <c r="L82" s="115">
        <v>0.22375473753122219</v>
      </c>
      <c r="M82" s="114">
        <v>0.1356644378284462</v>
      </c>
      <c r="R82" s="11"/>
    </row>
    <row r="83" spans="1:18" x14ac:dyDescent="0.25">
      <c r="A83" s="61">
        <v>31</v>
      </c>
      <c r="B83" s="61" t="s">
        <v>178</v>
      </c>
      <c r="C83" s="46" t="s">
        <v>100</v>
      </c>
      <c r="D83" s="91" t="s">
        <v>14</v>
      </c>
      <c r="E83" s="114">
        <v>0.53537628300738338</v>
      </c>
      <c r="F83" s="114">
        <v>0.52624219948811002</v>
      </c>
      <c r="G83" s="119">
        <v>0.82966483932985569</v>
      </c>
      <c r="H83" s="114">
        <v>3.0247800563939529</v>
      </c>
      <c r="I83" s="114">
        <v>1.2185393223153189</v>
      </c>
      <c r="J83" s="114">
        <v>2.0985052682321155</v>
      </c>
      <c r="K83" s="114">
        <v>1.6330446706537343</v>
      </c>
      <c r="L83" s="115">
        <v>0.52645398245486352</v>
      </c>
      <c r="M83" s="114">
        <v>0.2966057139703458</v>
      </c>
      <c r="R83" s="11"/>
    </row>
    <row r="84" spans="1:18" x14ac:dyDescent="0.25">
      <c r="A84" s="61">
        <v>32</v>
      </c>
      <c r="B84" s="61"/>
      <c r="C84" s="64" t="s">
        <v>77</v>
      </c>
      <c r="D84" s="92" t="s">
        <v>14</v>
      </c>
      <c r="E84" s="112">
        <v>0</v>
      </c>
      <c r="F84" s="112">
        <v>0.27249620644057709</v>
      </c>
      <c r="G84" s="112">
        <v>0.43011864636876618</v>
      </c>
      <c r="H84" s="112">
        <v>0.72538500695138142</v>
      </c>
      <c r="I84" s="112">
        <v>1.0799320313905052</v>
      </c>
      <c r="J84" s="117">
        <v>1.4687956471012578</v>
      </c>
      <c r="K84" s="112">
        <v>1.2827429319014527</v>
      </c>
      <c r="L84" s="112">
        <v>1.8463714108745268</v>
      </c>
      <c r="M84" s="112">
        <v>0.4953745375581558</v>
      </c>
    </row>
    <row r="85" spans="1:18" x14ac:dyDescent="0.25">
      <c r="A85" s="61">
        <v>32</v>
      </c>
      <c r="B85" s="61" t="s">
        <v>175</v>
      </c>
      <c r="C85" s="46" t="s">
        <v>77</v>
      </c>
      <c r="D85" s="91" t="s">
        <v>14</v>
      </c>
      <c r="E85" s="114">
        <v>0</v>
      </c>
      <c r="F85" s="114">
        <v>0.27249620644057709</v>
      </c>
      <c r="G85" s="114">
        <v>0.43011864636876618</v>
      </c>
      <c r="H85" s="114">
        <v>0.72538500695138142</v>
      </c>
      <c r="I85" s="114">
        <v>1.0799320313905052</v>
      </c>
      <c r="J85" s="116">
        <v>1.4687956471012578</v>
      </c>
      <c r="K85" s="114">
        <v>1.2827429319014527</v>
      </c>
      <c r="L85" s="114">
        <v>1.8463714108745268</v>
      </c>
      <c r="M85" s="114">
        <v>0.4953745375581558</v>
      </c>
    </row>
    <row r="86" spans="1:18" x14ac:dyDescent="0.25">
      <c r="A86" s="61">
        <v>33</v>
      </c>
      <c r="B86" s="61"/>
      <c r="C86" s="64" t="s">
        <v>81</v>
      </c>
      <c r="D86" s="92" t="s">
        <v>14</v>
      </c>
      <c r="E86" s="117">
        <v>0.34663539668608812</v>
      </c>
      <c r="F86" s="117">
        <v>0.14839403492953321</v>
      </c>
      <c r="G86" s="112">
        <v>0.35072646401903784</v>
      </c>
      <c r="H86" s="112">
        <v>0.25503537474679444</v>
      </c>
      <c r="I86" s="117">
        <v>0.4950733781380825</v>
      </c>
      <c r="J86" s="112">
        <v>0.51704505159661307</v>
      </c>
      <c r="K86" s="112">
        <v>0.35739362327584184</v>
      </c>
      <c r="L86" s="112">
        <v>0.58704971755575741</v>
      </c>
      <c r="M86" s="112">
        <v>0.4779933414543186</v>
      </c>
    </row>
    <row r="87" spans="1:18" x14ac:dyDescent="0.25">
      <c r="A87" s="61">
        <v>33</v>
      </c>
      <c r="B87" s="61" t="s">
        <v>175</v>
      </c>
      <c r="C87" s="46" t="s">
        <v>78</v>
      </c>
      <c r="D87" s="91" t="s">
        <v>14</v>
      </c>
      <c r="E87" s="116">
        <v>3.4060252534278551E-2</v>
      </c>
      <c r="F87" s="114">
        <v>0</v>
      </c>
      <c r="G87" s="114">
        <v>0</v>
      </c>
      <c r="H87" s="114">
        <v>0</v>
      </c>
      <c r="I87" s="116">
        <v>1.3888908647323272E-2</v>
      </c>
      <c r="J87" s="114">
        <v>0.36723284688661995</v>
      </c>
      <c r="K87" s="114">
        <v>0.26589343896185225</v>
      </c>
      <c r="L87" s="114">
        <v>0.22763574462136196</v>
      </c>
      <c r="M87" s="114">
        <v>0.20170487600997211</v>
      </c>
    </row>
    <row r="88" spans="1:18" x14ac:dyDescent="0.25">
      <c r="A88" s="61">
        <v>33</v>
      </c>
      <c r="B88" s="61" t="s">
        <v>176</v>
      </c>
      <c r="C88" s="46" t="s">
        <v>80</v>
      </c>
      <c r="D88" s="91" t="s">
        <v>14</v>
      </c>
      <c r="E88" s="116">
        <v>2.9820361735738578E-2</v>
      </c>
      <c r="F88" s="116">
        <v>4.6940184797634781E-2</v>
      </c>
      <c r="G88" s="114">
        <v>7.0103206830581674E-2</v>
      </c>
      <c r="H88" s="114">
        <v>5.9368471987712508E-2</v>
      </c>
      <c r="I88" s="116">
        <v>0.28796387237949772</v>
      </c>
      <c r="J88" s="114">
        <v>5.8591393605459383E-2</v>
      </c>
      <c r="K88" s="114">
        <v>4.6852826938868213E-2</v>
      </c>
      <c r="L88" s="114">
        <v>0.27849524316146779</v>
      </c>
      <c r="M88" s="114">
        <v>0.21781738784428456</v>
      </c>
    </row>
    <row r="89" spans="1:18" x14ac:dyDescent="0.25">
      <c r="A89" s="61">
        <v>33</v>
      </c>
      <c r="B89" s="61" t="s">
        <v>177</v>
      </c>
      <c r="C89" s="46" t="s">
        <v>79</v>
      </c>
      <c r="D89" s="91" t="s">
        <v>14</v>
      </c>
      <c r="E89" s="116">
        <v>0.28275478241607099</v>
      </c>
      <c r="F89" s="116">
        <v>0.10145385013189845</v>
      </c>
      <c r="G89" s="114">
        <v>0.28062325718845621</v>
      </c>
      <c r="H89" s="114">
        <v>0.19566690275908191</v>
      </c>
      <c r="I89" s="116">
        <v>0.19322059711126149</v>
      </c>
      <c r="J89" s="114">
        <v>9.1220811104533672E-2</v>
      </c>
      <c r="K89" s="114">
        <v>4.4647357375121377E-2</v>
      </c>
      <c r="L89" s="114">
        <v>8.0918729772927633E-2</v>
      </c>
      <c r="M89" s="114">
        <v>5.8471077600061927E-2</v>
      </c>
    </row>
    <row r="90" spans="1:18" x14ac:dyDescent="0.25">
      <c r="A90" s="61">
        <v>34</v>
      </c>
      <c r="B90" s="61"/>
      <c r="C90" s="64" t="s">
        <v>83</v>
      </c>
      <c r="D90" s="92" t="s">
        <v>14</v>
      </c>
      <c r="E90" s="112">
        <v>0</v>
      </c>
      <c r="F90" s="112">
        <v>3.0427909737200105</v>
      </c>
      <c r="G90" s="112">
        <v>0.47519572983465685</v>
      </c>
      <c r="H90" s="112">
        <v>0.69360539714634784</v>
      </c>
      <c r="I90" s="112">
        <v>6.9954628957407996</v>
      </c>
      <c r="J90" s="112">
        <v>7.912928925128619</v>
      </c>
      <c r="K90" s="117">
        <v>6.5749658132023496</v>
      </c>
      <c r="L90" s="112">
        <v>6.6920832243277246</v>
      </c>
      <c r="M90" s="122">
        <v>4.6576412772848856</v>
      </c>
    </row>
    <row r="91" spans="1:18" x14ac:dyDescent="0.25">
      <c r="A91" s="61">
        <v>34</v>
      </c>
      <c r="B91" s="61" t="s">
        <v>175</v>
      </c>
      <c r="C91" s="46" t="s">
        <v>84</v>
      </c>
      <c r="D91" s="91" t="s">
        <v>14</v>
      </c>
      <c r="E91" s="114">
        <v>0</v>
      </c>
      <c r="F91" s="114">
        <v>0</v>
      </c>
      <c r="G91" s="114">
        <v>0</v>
      </c>
      <c r="H91" s="114">
        <v>0</v>
      </c>
      <c r="I91" s="114">
        <v>4.7160003043857701</v>
      </c>
      <c r="J91" s="114">
        <v>3.8404548606299524</v>
      </c>
      <c r="K91" s="116">
        <v>3.1661834550864589</v>
      </c>
      <c r="L91" s="114">
        <v>3.5423945532216869</v>
      </c>
      <c r="M91" s="115">
        <v>1.5626078119819016</v>
      </c>
    </row>
    <row r="92" spans="1:18" x14ac:dyDescent="0.25">
      <c r="A92" s="61">
        <v>34</v>
      </c>
      <c r="B92" s="61" t="s">
        <v>176</v>
      </c>
      <c r="C92" s="46" t="s">
        <v>82</v>
      </c>
      <c r="D92" s="91" t="s">
        <v>14</v>
      </c>
      <c r="E92" s="114">
        <v>0</v>
      </c>
      <c r="F92" s="114">
        <v>3.0427909737200105</v>
      </c>
      <c r="G92" s="114">
        <v>0.47519572983465685</v>
      </c>
      <c r="H92" s="114">
        <v>0.69360539714634784</v>
      </c>
      <c r="I92" s="114">
        <v>2.2794625913550295</v>
      </c>
      <c r="J92" s="115">
        <v>4.0724740644986657</v>
      </c>
      <c r="K92" s="113">
        <v>3.4087823581158916</v>
      </c>
      <c r="L92" s="114">
        <v>3.1496886711060377</v>
      </c>
      <c r="M92" s="115">
        <v>3.0950334653029841</v>
      </c>
    </row>
    <row r="93" spans="1:18" x14ac:dyDescent="0.25">
      <c r="A93" s="61">
        <v>35</v>
      </c>
      <c r="B93" s="61"/>
      <c r="C93" s="64" t="s">
        <v>90</v>
      </c>
      <c r="D93" s="92" t="s">
        <v>14</v>
      </c>
      <c r="E93" s="112">
        <v>1.8701848241933363</v>
      </c>
      <c r="F93" s="112">
        <v>6.191455207331412</v>
      </c>
      <c r="G93" s="112">
        <v>2.865167965105555</v>
      </c>
      <c r="H93" s="112">
        <v>3.4857052594024482</v>
      </c>
      <c r="I93" s="117">
        <v>3.4866980617679841</v>
      </c>
      <c r="J93" s="112">
        <v>2.1089572825142078</v>
      </c>
      <c r="K93" s="112">
        <v>1.243133821692356</v>
      </c>
      <c r="L93" s="112">
        <v>0.53216489789420329</v>
      </c>
      <c r="M93" s="112">
        <v>0.6209830095474278</v>
      </c>
    </row>
    <row r="94" spans="1:18" x14ac:dyDescent="0.25">
      <c r="A94" s="61">
        <v>35</v>
      </c>
      <c r="B94" s="61" t="s">
        <v>175</v>
      </c>
      <c r="C94" s="46" t="s">
        <v>85</v>
      </c>
      <c r="D94" s="91" t="s">
        <v>14</v>
      </c>
      <c r="E94" s="114">
        <v>0.3309984840156398</v>
      </c>
      <c r="F94" s="114">
        <v>0.64844631495290717</v>
      </c>
      <c r="G94" s="114">
        <v>0.93191872356408556</v>
      </c>
      <c r="H94" s="114">
        <v>0.74684934814351689</v>
      </c>
      <c r="I94" s="116">
        <v>1.0099409342727954</v>
      </c>
      <c r="J94" s="114">
        <v>0.56273356177013845</v>
      </c>
      <c r="K94" s="114">
        <v>0.60543953738372203</v>
      </c>
      <c r="L94" s="114">
        <v>0.15805722274245596</v>
      </c>
      <c r="M94" s="114">
        <v>0.24565261629160118</v>
      </c>
    </row>
    <row r="95" spans="1:18" x14ac:dyDescent="0.25">
      <c r="A95" s="61">
        <v>35</v>
      </c>
      <c r="B95" s="61" t="s">
        <v>176</v>
      </c>
      <c r="C95" s="46" t="s">
        <v>86</v>
      </c>
      <c r="D95" s="91" t="s">
        <v>14</v>
      </c>
      <c r="E95" s="114">
        <v>0</v>
      </c>
      <c r="F95" s="114">
        <v>5.0081688767282255</v>
      </c>
      <c r="G95" s="114">
        <v>1.516778475061676</v>
      </c>
      <c r="H95" s="114">
        <v>2.3327580719915018</v>
      </c>
      <c r="I95" s="116">
        <v>1.6504833419769123</v>
      </c>
      <c r="J95" s="114">
        <v>1.0410742722914332</v>
      </c>
      <c r="K95" s="114">
        <v>0.43206816797242725</v>
      </c>
      <c r="L95" s="114">
        <v>3.5120094617848562E-2</v>
      </c>
      <c r="M95" s="114">
        <v>0.11688654810595268</v>
      </c>
    </row>
    <row r="96" spans="1:18" x14ac:dyDescent="0.25">
      <c r="A96" s="61">
        <v>35</v>
      </c>
      <c r="B96" s="61" t="s">
        <v>177</v>
      </c>
      <c r="C96" s="46" t="s">
        <v>87</v>
      </c>
      <c r="D96" s="91" t="s">
        <v>14</v>
      </c>
      <c r="E96" s="114">
        <v>0</v>
      </c>
      <c r="F96" s="114">
        <v>0</v>
      </c>
      <c r="G96" s="114">
        <v>0</v>
      </c>
      <c r="H96" s="114">
        <v>0</v>
      </c>
      <c r="I96" s="116">
        <v>0.39355780961128595</v>
      </c>
      <c r="J96" s="114">
        <v>0.36488108980789313</v>
      </c>
      <c r="K96" s="113">
        <v>6.5165666206897288E-2</v>
      </c>
      <c r="L96" s="114">
        <v>2.0659654666554953E-2</v>
      </c>
      <c r="M96" s="114">
        <v>0.13367545678291626</v>
      </c>
    </row>
    <row r="97" spans="1:22" x14ac:dyDescent="0.25">
      <c r="A97" s="61">
        <v>35</v>
      </c>
      <c r="B97" s="61" t="s">
        <v>102</v>
      </c>
      <c r="C97" s="46" t="s">
        <v>99</v>
      </c>
      <c r="D97" s="91" t="s">
        <v>14</v>
      </c>
      <c r="E97" s="114">
        <v>0</v>
      </c>
      <c r="F97" s="114">
        <v>0</v>
      </c>
      <c r="G97" s="114">
        <v>8.3826240243171965E-2</v>
      </c>
      <c r="H97" s="114">
        <v>0.18581606567140943</v>
      </c>
      <c r="I97" s="116">
        <v>0.34918864050787501</v>
      </c>
      <c r="J97" s="114">
        <v>0.11790673625210267</v>
      </c>
      <c r="K97" s="114">
        <v>0.13354558045721995</v>
      </c>
      <c r="L97" s="114">
        <v>0.19340968371180819</v>
      </c>
      <c r="M97" s="114">
        <v>3.6803239216095081E-2</v>
      </c>
      <c r="S97" s="11"/>
    </row>
    <row r="98" spans="1:22" x14ac:dyDescent="0.25">
      <c r="A98" s="61">
        <v>35</v>
      </c>
      <c r="B98" s="61" t="s">
        <v>178</v>
      </c>
      <c r="C98" s="46" t="s">
        <v>91</v>
      </c>
      <c r="D98" s="89" t="s">
        <v>14</v>
      </c>
      <c r="E98" s="114">
        <v>1.5391863401776966</v>
      </c>
      <c r="F98" s="114">
        <v>0.53484001565027894</v>
      </c>
      <c r="G98" s="114">
        <v>0.33264452623662161</v>
      </c>
      <c r="H98" s="114">
        <v>0.22028177359602044</v>
      </c>
      <c r="I98" s="116">
        <v>5.9887857808882367E-2</v>
      </c>
      <c r="J98" s="114">
        <v>0</v>
      </c>
      <c r="K98" s="114">
        <v>0</v>
      </c>
      <c r="L98" s="114">
        <v>0</v>
      </c>
      <c r="M98" s="114">
        <v>0</v>
      </c>
      <c r="S98" s="11"/>
      <c r="V98" s="24"/>
    </row>
    <row r="99" spans="1:22" x14ac:dyDescent="0.25">
      <c r="A99" s="61">
        <v>35</v>
      </c>
      <c r="B99" s="61" t="s">
        <v>179</v>
      </c>
      <c r="C99" s="46" t="s">
        <v>89</v>
      </c>
      <c r="D99" s="94" t="s">
        <v>14</v>
      </c>
      <c r="E99" s="114">
        <v>0</v>
      </c>
      <c r="F99" s="123">
        <v>0</v>
      </c>
      <c r="G99" s="114">
        <v>0</v>
      </c>
      <c r="H99" s="123">
        <v>0</v>
      </c>
      <c r="I99" s="124">
        <v>2.3639477590233181E-2</v>
      </c>
      <c r="J99" s="123">
        <v>2.2361622392640158E-2</v>
      </c>
      <c r="K99" s="123">
        <v>6.9148696720894211E-3</v>
      </c>
      <c r="L99" s="123">
        <v>0.12491824215553557</v>
      </c>
      <c r="M99" s="123">
        <v>8.7965149150862565E-2</v>
      </c>
      <c r="S99" s="11"/>
    </row>
    <row r="100" spans="1:22" x14ac:dyDescent="0.25">
      <c r="A100" s="61">
        <v>36</v>
      </c>
      <c r="B100" s="61"/>
      <c r="C100" s="64" t="s">
        <v>97</v>
      </c>
      <c r="D100" s="87" t="s">
        <v>14</v>
      </c>
      <c r="E100" s="117">
        <v>4.5360463227041317</v>
      </c>
      <c r="F100" s="112">
        <v>4.92488970532479</v>
      </c>
      <c r="G100" s="112">
        <v>3.7282460610358368</v>
      </c>
      <c r="H100" s="112">
        <v>3.8584482240424434</v>
      </c>
      <c r="I100" s="112">
        <v>1.7339869956461424</v>
      </c>
      <c r="J100" s="112">
        <v>1.7143414940668551</v>
      </c>
      <c r="K100" s="112">
        <v>1.0875809655495594</v>
      </c>
      <c r="L100" s="112">
        <v>1.6184484366212784</v>
      </c>
      <c r="M100" s="112">
        <v>1.4244438484780679</v>
      </c>
    </row>
    <row r="101" spans="1:22" x14ac:dyDescent="0.25">
      <c r="A101" s="61">
        <v>36</v>
      </c>
      <c r="B101" s="61" t="s">
        <v>175</v>
      </c>
      <c r="C101" s="46" t="s">
        <v>92</v>
      </c>
      <c r="D101" s="89" t="s">
        <v>14</v>
      </c>
      <c r="E101" s="113">
        <v>1.9072279949396009</v>
      </c>
      <c r="F101" s="114">
        <v>1.266703082288485</v>
      </c>
      <c r="G101" s="114">
        <v>1.375429727841524</v>
      </c>
      <c r="H101" s="114">
        <v>1.4312014224451723</v>
      </c>
      <c r="I101" s="114">
        <v>0.80345635358773015</v>
      </c>
      <c r="J101" s="113">
        <v>0.7863174665429159</v>
      </c>
      <c r="K101" s="114">
        <v>0.52095397154331624</v>
      </c>
      <c r="L101" s="114">
        <v>0.65686037032144451</v>
      </c>
      <c r="M101" s="114">
        <v>0.49533287370326823</v>
      </c>
    </row>
    <row r="102" spans="1:22" x14ac:dyDescent="0.25">
      <c r="A102" s="61">
        <v>36</v>
      </c>
      <c r="B102" s="61" t="s">
        <v>176</v>
      </c>
      <c r="C102" s="46" t="s">
        <v>93</v>
      </c>
      <c r="D102" s="91" t="s">
        <v>14</v>
      </c>
      <c r="E102" s="114">
        <v>6.2995319100560415E-2</v>
      </c>
      <c r="F102" s="114">
        <v>0.39048880489544507</v>
      </c>
      <c r="G102" s="114">
        <v>0.28639504780229486</v>
      </c>
      <c r="H102" s="114">
        <v>0.43091097619408442</v>
      </c>
      <c r="I102" s="114">
        <v>0.28743180013178743</v>
      </c>
      <c r="J102" s="114">
        <v>0.29041237333194519</v>
      </c>
      <c r="K102" s="114">
        <v>0.15309359656737415</v>
      </c>
      <c r="L102" s="114">
        <v>0.23100278103776684</v>
      </c>
      <c r="M102" s="114">
        <v>0.15457083909626529</v>
      </c>
    </row>
    <row r="103" spans="1:22" x14ac:dyDescent="0.25">
      <c r="A103" s="61">
        <v>36</v>
      </c>
      <c r="B103" s="61" t="s">
        <v>177</v>
      </c>
      <c r="C103" s="46" t="s">
        <v>94</v>
      </c>
      <c r="D103" s="91" t="s">
        <v>14</v>
      </c>
      <c r="E103" s="116">
        <v>0.24423277249801925</v>
      </c>
      <c r="F103" s="114">
        <v>3.9902753574984309E-2</v>
      </c>
      <c r="G103" s="114">
        <v>0</v>
      </c>
      <c r="H103" s="113">
        <v>6.0989908365253302E-2</v>
      </c>
      <c r="I103" s="114">
        <v>4.9252375880187223E-2</v>
      </c>
      <c r="J103" s="114">
        <v>0.10272750709989857</v>
      </c>
      <c r="K103" s="114">
        <v>8.9399421538425464E-2</v>
      </c>
      <c r="L103" s="114">
        <v>0.14541292219712801</v>
      </c>
      <c r="M103" s="114">
        <v>0.17936577178483518</v>
      </c>
    </row>
    <row r="104" spans="1:22" x14ac:dyDescent="0.25">
      <c r="A104" s="61">
        <v>36</v>
      </c>
      <c r="B104" s="61" t="s">
        <v>102</v>
      </c>
      <c r="C104" s="46" t="s">
        <v>95</v>
      </c>
      <c r="D104" s="91" t="s">
        <v>14</v>
      </c>
      <c r="E104" s="116">
        <v>0.28576836842515962</v>
      </c>
      <c r="F104" s="114">
        <v>5.3648888583331854E-2</v>
      </c>
      <c r="G104" s="114">
        <v>5.6064528618797099E-2</v>
      </c>
      <c r="H104" s="114">
        <v>3.954186301610807E-2</v>
      </c>
      <c r="I104" s="114">
        <v>3.6191816662376412E-2</v>
      </c>
      <c r="J104" s="114">
        <v>0</v>
      </c>
      <c r="K104" s="114">
        <v>0</v>
      </c>
      <c r="L104" s="114">
        <v>0</v>
      </c>
      <c r="M104" s="114">
        <v>0</v>
      </c>
    </row>
    <row r="105" spans="1:22" x14ac:dyDescent="0.25">
      <c r="A105" s="61">
        <v>36</v>
      </c>
      <c r="B105" s="61" t="s">
        <v>178</v>
      </c>
      <c r="C105" s="46" t="s">
        <v>96</v>
      </c>
      <c r="D105" s="89" t="s">
        <v>14</v>
      </c>
      <c r="E105" s="116">
        <v>2.0358218677407915</v>
      </c>
      <c r="F105" s="114">
        <v>3.1741461759825431</v>
      </c>
      <c r="G105" s="114">
        <v>2.0103567567732199</v>
      </c>
      <c r="H105" s="114">
        <v>1.8958040540218253</v>
      </c>
      <c r="I105" s="114">
        <v>0.55765464938406117</v>
      </c>
      <c r="J105" s="114">
        <v>0.53488414709209542</v>
      </c>
      <c r="K105" s="114">
        <v>0.32413397590044341</v>
      </c>
      <c r="L105" s="114">
        <v>0.58517236306493914</v>
      </c>
      <c r="M105" s="114">
        <v>0.59517436389369915</v>
      </c>
    </row>
    <row r="106" spans="1:22" x14ac:dyDescent="0.25">
      <c r="E106" s="125"/>
      <c r="F106" s="125"/>
      <c r="G106" s="125"/>
      <c r="H106" s="125"/>
      <c r="I106" s="125"/>
      <c r="J106" s="125"/>
      <c r="K106" s="125"/>
      <c r="L106" s="125"/>
      <c r="M106" s="125"/>
    </row>
    <row r="107" spans="1:22" x14ac:dyDescent="0.25">
      <c r="E107" s="125"/>
      <c r="F107" s="125"/>
      <c r="G107" s="125"/>
      <c r="H107" s="125"/>
      <c r="I107" s="125"/>
      <c r="J107" s="125"/>
      <c r="K107" s="125"/>
      <c r="L107" s="125"/>
      <c r="M107" s="125"/>
    </row>
    <row r="108" spans="1:22" x14ac:dyDescent="0.25">
      <c r="E108" s="125"/>
      <c r="F108" s="125"/>
      <c r="G108" s="125"/>
      <c r="H108" s="125"/>
      <c r="I108" s="125"/>
      <c r="J108" s="125"/>
      <c r="K108" s="125"/>
      <c r="L108" s="125"/>
      <c r="M108" s="125"/>
    </row>
    <row r="109" spans="1:22" x14ac:dyDescent="0.25">
      <c r="A109" s="147"/>
      <c r="B109" s="147"/>
      <c r="C109" s="147"/>
      <c r="D109" s="127">
        <v>1895</v>
      </c>
      <c r="E109" s="127">
        <v>1914</v>
      </c>
      <c r="F109" s="127">
        <v>1935</v>
      </c>
      <c r="G109" s="127">
        <v>1946</v>
      </c>
      <c r="H109" s="127">
        <v>1953</v>
      </c>
      <c r="I109" s="127">
        <v>1963</v>
      </c>
      <c r="J109" s="127">
        <v>1973</v>
      </c>
      <c r="K109" s="127">
        <v>1984</v>
      </c>
      <c r="L109" s="127">
        <v>1993</v>
      </c>
      <c r="M109" s="127">
        <v>2003</v>
      </c>
    </row>
    <row r="110" spans="1:22" x14ac:dyDescent="0.25">
      <c r="A110" s="61"/>
      <c r="B110" s="61"/>
      <c r="C110" s="62" t="s">
        <v>98</v>
      </c>
      <c r="D110" s="97" t="s">
        <v>14</v>
      </c>
      <c r="E110" s="126">
        <v>99.999999998398692</v>
      </c>
      <c r="F110" s="126">
        <v>99.999999998398692</v>
      </c>
      <c r="G110" s="126">
        <v>99.999999999525656</v>
      </c>
      <c r="H110" s="126">
        <v>100.00000000095231</v>
      </c>
      <c r="I110" s="126">
        <v>99.999999999976097</v>
      </c>
      <c r="J110" s="126">
        <v>100</v>
      </c>
      <c r="K110" s="126">
        <v>100.00000000064374</v>
      </c>
      <c r="L110" s="126">
        <v>100.00000000094202</v>
      </c>
      <c r="M110" s="126">
        <v>100</v>
      </c>
    </row>
    <row r="111" spans="1:22" x14ac:dyDescent="0.25">
      <c r="A111" s="61">
        <v>15</v>
      </c>
      <c r="B111" s="61"/>
      <c r="C111" s="64" t="s">
        <v>23</v>
      </c>
      <c r="D111" s="96" t="s">
        <v>14</v>
      </c>
      <c r="E111" s="119">
        <v>45.167462773679986</v>
      </c>
      <c r="F111" s="119">
        <v>31.395210438837864</v>
      </c>
      <c r="G111" s="119">
        <v>25.321596958146241</v>
      </c>
      <c r="H111" s="119">
        <v>21.382109652432408</v>
      </c>
      <c r="I111" s="119">
        <v>21.762162972667962</v>
      </c>
      <c r="J111" s="119">
        <v>19.814546663595195</v>
      </c>
      <c r="K111" s="119">
        <v>17.401348072176411</v>
      </c>
      <c r="L111" s="119">
        <v>21.335539983448847</v>
      </c>
      <c r="M111" s="119">
        <v>24.932969547292064</v>
      </c>
      <c r="N111" s="14"/>
    </row>
    <row r="112" spans="1:22" x14ac:dyDescent="0.25">
      <c r="A112" s="61">
        <v>16</v>
      </c>
      <c r="B112" s="61"/>
      <c r="C112" s="64" t="s">
        <v>17</v>
      </c>
      <c r="D112" s="96" t="s">
        <v>14</v>
      </c>
      <c r="E112" s="119">
        <v>5.4179681701777724</v>
      </c>
      <c r="F112" s="119">
        <v>1.3663923654028038</v>
      </c>
      <c r="G112" s="119">
        <v>3.5492003063690492</v>
      </c>
      <c r="H112" s="119">
        <v>3.739955717711875</v>
      </c>
      <c r="I112" s="119">
        <v>2.8974029175356142</v>
      </c>
      <c r="J112" s="119">
        <v>0.68154092510323783</v>
      </c>
      <c r="K112" s="119">
        <v>2.4194207778896382</v>
      </c>
      <c r="L112" s="119">
        <v>5.2459875446917374</v>
      </c>
      <c r="M112" s="119">
        <v>0.59976666550689339</v>
      </c>
      <c r="N112" s="14"/>
    </row>
    <row r="113" spans="1:14" x14ac:dyDescent="0.25">
      <c r="A113" s="61">
        <v>17</v>
      </c>
      <c r="B113" s="61"/>
      <c r="C113" s="64" t="s">
        <v>21</v>
      </c>
      <c r="D113" s="96" t="s">
        <v>14</v>
      </c>
      <c r="E113" s="119">
        <v>1.9708775151456104</v>
      </c>
      <c r="F113" s="119">
        <v>8.123412995024955</v>
      </c>
      <c r="G113" s="119">
        <v>14.487374809191639</v>
      </c>
      <c r="H113" s="119">
        <v>14.065534167274865</v>
      </c>
      <c r="I113" s="119">
        <v>8.8878426713283556</v>
      </c>
      <c r="J113" s="119">
        <v>7.8465055232948755</v>
      </c>
      <c r="K113" s="119">
        <v>7.5622162728788682</v>
      </c>
      <c r="L113" s="119">
        <v>3.6866291094433312</v>
      </c>
      <c r="M113" s="119">
        <v>3.42178085508499</v>
      </c>
      <c r="N113" s="14"/>
    </row>
    <row r="114" spans="1:14" x14ac:dyDescent="0.25">
      <c r="A114" s="61">
        <v>18</v>
      </c>
      <c r="B114" s="61"/>
      <c r="C114" s="64" t="s">
        <v>22</v>
      </c>
      <c r="D114" s="96" t="s">
        <v>14</v>
      </c>
      <c r="E114" s="119">
        <v>1.6764845751255462</v>
      </c>
      <c r="F114" s="119">
        <v>7.1784972522350809</v>
      </c>
      <c r="G114" s="119">
        <v>7.2893356548412038</v>
      </c>
      <c r="H114" s="119">
        <v>5.9732412481163886</v>
      </c>
      <c r="I114" s="119">
        <v>3.1486597678486117</v>
      </c>
      <c r="J114" s="119">
        <v>2.7907826161693388</v>
      </c>
      <c r="K114" s="119">
        <v>2.8387813314457189</v>
      </c>
      <c r="L114" s="119">
        <v>2.5654915713356736</v>
      </c>
      <c r="M114" s="119">
        <v>2.0191848754154971</v>
      </c>
      <c r="N114" s="14"/>
    </row>
    <row r="115" spans="1:14" x14ac:dyDescent="0.25">
      <c r="A115" s="61">
        <v>19</v>
      </c>
      <c r="B115" s="61"/>
      <c r="C115" s="64" t="s">
        <v>1170</v>
      </c>
      <c r="D115" s="96" t="s">
        <v>14</v>
      </c>
      <c r="E115" s="114">
        <v>6.7021432284598488</v>
      </c>
      <c r="F115" s="114">
        <v>4.129956260012948</v>
      </c>
      <c r="G115" s="114">
        <v>5.01951887313027</v>
      </c>
      <c r="H115" s="114">
        <v>3.8800212041878477</v>
      </c>
      <c r="I115" s="114">
        <v>1.9829269549900048</v>
      </c>
      <c r="J115" s="114">
        <v>1.4957541304443918</v>
      </c>
      <c r="K115" s="114">
        <v>1.8000372711119945</v>
      </c>
      <c r="L115" s="114">
        <v>2.2632979294735494</v>
      </c>
      <c r="M115" s="114">
        <v>2.1201285019596749</v>
      </c>
    </row>
    <row r="116" spans="1:14" x14ac:dyDescent="0.25">
      <c r="A116" s="61">
        <v>20</v>
      </c>
      <c r="B116" s="61"/>
      <c r="C116" s="64" t="s">
        <v>29</v>
      </c>
      <c r="D116" s="96" t="s">
        <v>14</v>
      </c>
      <c r="E116" s="114">
        <v>10.65738978260651</v>
      </c>
      <c r="F116" s="114">
        <v>3.847546947080696</v>
      </c>
      <c r="G116" s="114">
        <v>4.3327359129023675</v>
      </c>
      <c r="H116" s="114">
        <v>3.0099752830372113</v>
      </c>
      <c r="I116" s="114">
        <v>1.3553238015275959</v>
      </c>
      <c r="J116" s="114">
        <v>1.6558761451605304</v>
      </c>
      <c r="K116" s="114">
        <v>1.142555760107733</v>
      </c>
      <c r="L116" s="114">
        <v>1.1023044349822444</v>
      </c>
      <c r="M116" s="114">
        <v>1.5632835453727001</v>
      </c>
    </row>
    <row r="117" spans="1:14" x14ac:dyDescent="0.25">
      <c r="A117" s="61">
        <v>21</v>
      </c>
      <c r="B117" s="61"/>
      <c r="C117" s="64" t="s">
        <v>1171</v>
      </c>
      <c r="D117" s="96" t="s">
        <v>14</v>
      </c>
      <c r="E117" s="114">
        <v>0.70414795537373076</v>
      </c>
      <c r="F117" s="114">
        <v>1.1628440510049962</v>
      </c>
      <c r="G117" s="114">
        <v>1.9325427984194636</v>
      </c>
      <c r="H117" s="114">
        <v>1.9067331327206933</v>
      </c>
      <c r="I117" s="114">
        <v>2.4425133460810735</v>
      </c>
      <c r="J117" s="114">
        <v>2.2945834186603875</v>
      </c>
      <c r="K117" s="114">
        <v>2.4705972146657151</v>
      </c>
      <c r="L117" s="114">
        <v>2.3428572381283845</v>
      </c>
      <c r="M117" s="114">
        <v>4.2168565779155518</v>
      </c>
    </row>
    <row r="118" spans="1:14" x14ac:dyDescent="0.25">
      <c r="A118" s="61">
        <v>22</v>
      </c>
      <c r="B118" s="61"/>
      <c r="C118" s="64" t="s">
        <v>38</v>
      </c>
      <c r="D118" s="96" t="s">
        <v>14</v>
      </c>
      <c r="E118" s="114">
        <v>3.2862126836625127</v>
      </c>
      <c r="F118" s="114">
        <v>9.3813351062117256</v>
      </c>
      <c r="G118" s="114">
        <v>4.1140692205843354</v>
      </c>
      <c r="H118" s="114">
        <v>3.3558844262197467</v>
      </c>
      <c r="I118" s="114">
        <v>2.5171949590654856</v>
      </c>
      <c r="J118" s="114">
        <v>2.3552130735544186</v>
      </c>
      <c r="K118" s="114">
        <v>2.3740749334591715</v>
      </c>
      <c r="L118" s="114">
        <v>4.7628833269463975</v>
      </c>
      <c r="M118" s="114">
        <v>3.5587922506796636</v>
      </c>
    </row>
    <row r="119" spans="1:14" x14ac:dyDescent="0.25">
      <c r="A119" s="61">
        <v>23</v>
      </c>
      <c r="B119" s="61"/>
      <c r="C119" s="64" t="s">
        <v>39</v>
      </c>
      <c r="D119" s="96" t="s">
        <v>14</v>
      </c>
      <c r="E119" s="114">
        <v>0.13569821726804202</v>
      </c>
      <c r="F119" s="114">
        <v>1.7588917833800721</v>
      </c>
      <c r="G119" s="114">
        <v>2.5633063221427399</v>
      </c>
      <c r="H119" s="114">
        <v>4.1976706396512684</v>
      </c>
      <c r="I119" s="114">
        <v>5.4570491663281171</v>
      </c>
      <c r="J119" s="114">
        <v>6.4848263243556934</v>
      </c>
      <c r="K119" s="114">
        <v>17.191246611974737</v>
      </c>
      <c r="L119" s="114">
        <v>12.247584299843757</v>
      </c>
      <c r="M119" s="114">
        <v>7.691333704349165</v>
      </c>
    </row>
    <row r="120" spans="1:14" x14ac:dyDescent="0.25">
      <c r="A120" s="61">
        <v>24</v>
      </c>
      <c r="B120" s="61"/>
      <c r="C120" s="64" t="s">
        <v>44</v>
      </c>
      <c r="D120" s="96" t="s">
        <v>14</v>
      </c>
      <c r="E120" s="114">
        <v>3.4138363142102377</v>
      </c>
      <c r="F120" s="114">
        <v>3.789933919587603</v>
      </c>
      <c r="G120" s="114">
        <v>7.1823921907332311</v>
      </c>
      <c r="H120" s="114">
        <v>7.60285813883835</v>
      </c>
      <c r="I120" s="114">
        <v>9.1440297511335835</v>
      </c>
      <c r="J120" s="114">
        <v>9.8563658169663118</v>
      </c>
      <c r="K120" s="114">
        <v>10.790428706712637</v>
      </c>
      <c r="L120" s="114">
        <v>11.608566742683719</v>
      </c>
      <c r="M120" s="114">
        <v>15.814066591040991</v>
      </c>
    </row>
    <row r="121" spans="1:14" x14ac:dyDescent="0.25">
      <c r="A121" s="61">
        <v>25</v>
      </c>
      <c r="B121" s="61"/>
      <c r="C121" s="64" t="s">
        <v>50</v>
      </c>
      <c r="D121" s="96" t="s">
        <v>14</v>
      </c>
      <c r="E121" s="114">
        <v>4.7155130500644592E-2</v>
      </c>
      <c r="F121" s="114">
        <v>0.82103516496932538</v>
      </c>
      <c r="G121" s="114">
        <v>0.74758216083461404</v>
      </c>
      <c r="H121" s="114">
        <v>0.98028729898042111</v>
      </c>
      <c r="I121" s="114">
        <v>3.187116852716418</v>
      </c>
      <c r="J121" s="114">
        <v>3.6859542240341967</v>
      </c>
      <c r="K121" s="114">
        <v>3.3414518189293205</v>
      </c>
      <c r="L121" s="114">
        <v>3.394051169176155</v>
      </c>
      <c r="M121" s="114">
        <v>4.7294409352066165</v>
      </c>
    </row>
    <row r="122" spans="1:14" x14ac:dyDescent="0.25">
      <c r="A122" s="61">
        <v>26</v>
      </c>
      <c r="B122" s="61"/>
      <c r="C122" s="64" t="s">
        <v>57</v>
      </c>
      <c r="D122" s="96" t="s">
        <v>14</v>
      </c>
      <c r="E122" s="114">
        <v>5.9081922283713872</v>
      </c>
      <c r="F122" s="114">
        <v>3.0703983696987063</v>
      </c>
      <c r="G122" s="114">
        <v>4.8246908785037688</v>
      </c>
      <c r="H122" s="114">
        <v>4.8002691856441206</v>
      </c>
      <c r="I122" s="114">
        <v>4.2118282011791726</v>
      </c>
      <c r="J122" s="114">
        <v>4.6210830788298738</v>
      </c>
      <c r="K122" s="114">
        <v>3.4904281266302926</v>
      </c>
      <c r="L122" s="114">
        <v>3.6912609819473396</v>
      </c>
      <c r="M122" s="114">
        <v>3.5806037002816775</v>
      </c>
    </row>
    <row r="123" spans="1:14" x14ac:dyDescent="0.25">
      <c r="A123" s="61">
        <v>27</v>
      </c>
      <c r="B123" s="61"/>
      <c r="C123" s="64" t="s">
        <v>59</v>
      </c>
      <c r="D123" s="96" t="s">
        <v>14</v>
      </c>
      <c r="E123" s="114">
        <v>0.7289482972598551</v>
      </c>
      <c r="F123" s="114">
        <v>3.0680472311474598</v>
      </c>
      <c r="G123" s="114">
        <v>3.298653489332394</v>
      </c>
      <c r="H123" s="114">
        <v>3.7623163302684786</v>
      </c>
      <c r="I123" s="114">
        <v>5.089515703767022</v>
      </c>
      <c r="J123" s="114">
        <v>8.7927801768704459</v>
      </c>
      <c r="K123" s="114">
        <v>4.9373555240542384</v>
      </c>
      <c r="L123" s="114">
        <v>3.8112494025790573</v>
      </c>
      <c r="M123" s="114">
        <v>8.5408847108844199</v>
      </c>
    </row>
    <row r="124" spans="1:14" x14ac:dyDescent="0.25">
      <c r="A124" s="61">
        <v>28</v>
      </c>
      <c r="B124" s="61"/>
      <c r="C124" s="64" t="s">
        <v>64</v>
      </c>
      <c r="D124" s="96" t="s">
        <v>14</v>
      </c>
      <c r="E124" s="114">
        <v>6.8952402989518822</v>
      </c>
      <c r="F124" s="114">
        <v>3.878077115312871</v>
      </c>
      <c r="G124" s="114">
        <v>4.4069425021224751</v>
      </c>
      <c r="H124" s="114">
        <v>5.0139375629598861</v>
      </c>
      <c r="I124" s="114">
        <v>5.8596113148326907</v>
      </c>
      <c r="J124" s="114">
        <v>5.4467835886742177</v>
      </c>
      <c r="K124" s="114">
        <v>5.2330847033268126</v>
      </c>
      <c r="L124" s="114">
        <v>3.4464210303361495</v>
      </c>
      <c r="M124" s="114">
        <v>3.4646249386023764</v>
      </c>
    </row>
    <row r="125" spans="1:14" x14ac:dyDescent="0.25">
      <c r="A125" s="61">
        <v>29</v>
      </c>
      <c r="B125" s="61"/>
      <c r="C125" s="64" t="s">
        <v>68</v>
      </c>
      <c r="D125" s="96" t="s">
        <v>14</v>
      </c>
      <c r="E125" s="114">
        <v>0</v>
      </c>
      <c r="F125" s="114">
        <v>1.7725293574606154</v>
      </c>
      <c r="G125" s="114">
        <v>1.8060443874661669</v>
      </c>
      <c r="H125" s="114">
        <v>3.3021923395403427</v>
      </c>
      <c r="I125" s="114">
        <v>4.6064908742315103</v>
      </c>
      <c r="J125" s="114">
        <v>5.2027125724190091</v>
      </c>
      <c r="K125" s="114">
        <v>3.8289310351995272</v>
      </c>
      <c r="L125" s="114">
        <v>5.0425526690031308</v>
      </c>
      <c r="M125" s="114">
        <v>4.4105857490492779</v>
      </c>
    </row>
    <row r="126" spans="1:14" x14ac:dyDescent="0.25">
      <c r="A126" s="61">
        <v>30</v>
      </c>
      <c r="B126" s="61"/>
      <c r="C126" s="64" t="s">
        <v>71</v>
      </c>
      <c r="D126" s="96" t="s">
        <v>14</v>
      </c>
      <c r="E126" s="114">
        <v>0</v>
      </c>
      <c r="F126" s="114">
        <v>0</v>
      </c>
      <c r="G126" s="114">
        <v>0</v>
      </c>
      <c r="H126" s="114">
        <v>0</v>
      </c>
      <c r="I126" s="114">
        <v>0.25053447236541859</v>
      </c>
      <c r="J126" s="114">
        <v>0.13033237351551799</v>
      </c>
      <c r="K126" s="114">
        <v>0.188986573031039</v>
      </c>
      <c r="L126" s="114">
        <v>0.19331523077128579</v>
      </c>
      <c r="M126" s="114">
        <v>0.29866994151350085</v>
      </c>
    </row>
    <row r="127" spans="1:14" x14ac:dyDescent="0.25">
      <c r="A127" s="61">
        <v>31</v>
      </c>
      <c r="B127" s="61"/>
      <c r="C127" s="64" t="s">
        <v>76</v>
      </c>
      <c r="D127" s="96" t="s">
        <v>14</v>
      </c>
      <c r="E127" s="114">
        <v>0.53537628300738338</v>
      </c>
      <c r="F127" s="114">
        <v>0.67586551328462952</v>
      </c>
      <c r="G127" s="114">
        <v>1.2745586684418599</v>
      </c>
      <c r="H127" s="114">
        <v>4.0088344110789791</v>
      </c>
      <c r="I127" s="114">
        <v>3.4086429096939428</v>
      </c>
      <c r="J127" s="114">
        <v>3.1222909479447996</v>
      </c>
      <c r="K127" s="114">
        <v>2.4432381114283142</v>
      </c>
      <c r="L127" s="114">
        <v>1.9838896488777544</v>
      </c>
      <c r="M127" s="114">
        <v>1.3605908955220873</v>
      </c>
    </row>
    <row r="128" spans="1:14" x14ac:dyDescent="0.25">
      <c r="A128" s="61">
        <v>32</v>
      </c>
      <c r="B128" s="61"/>
      <c r="C128" s="64" t="s">
        <v>77</v>
      </c>
      <c r="D128" s="96" t="s">
        <v>14</v>
      </c>
      <c r="E128" s="114">
        <v>0</v>
      </c>
      <c r="F128" s="114">
        <v>0.27249620644057709</v>
      </c>
      <c r="G128" s="114">
        <v>0.43011864636876618</v>
      </c>
      <c r="H128" s="114">
        <v>0.72538500695138142</v>
      </c>
      <c r="I128" s="114">
        <v>1.0799320313905052</v>
      </c>
      <c r="J128" s="114">
        <v>1.4687956471012578</v>
      </c>
      <c r="K128" s="114">
        <v>1.2827429319014527</v>
      </c>
      <c r="L128" s="114">
        <v>1.8463714108745268</v>
      </c>
      <c r="M128" s="114">
        <v>0.4953745375581558</v>
      </c>
    </row>
    <row r="129" spans="1:13" x14ac:dyDescent="0.25">
      <c r="A129" s="61">
        <v>33</v>
      </c>
      <c r="B129" s="61"/>
      <c r="C129" s="64" t="s">
        <v>81</v>
      </c>
      <c r="D129" s="96" t="s">
        <v>14</v>
      </c>
      <c r="E129" s="114">
        <v>0.34663539668608812</v>
      </c>
      <c r="F129" s="114">
        <v>0.14839403492953321</v>
      </c>
      <c r="G129" s="114">
        <v>0.35072646401903784</v>
      </c>
      <c r="H129" s="114">
        <v>0.25503537474679444</v>
      </c>
      <c r="I129" s="114">
        <v>0.4950733781380825</v>
      </c>
      <c r="J129" s="114">
        <v>0.51704505159661307</v>
      </c>
      <c r="K129" s="114">
        <v>0.35739362327584184</v>
      </c>
      <c r="L129" s="114">
        <v>0.58704971755575741</v>
      </c>
      <c r="M129" s="114">
        <v>0.4779933414543186</v>
      </c>
    </row>
    <row r="130" spans="1:13" x14ac:dyDescent="0.25">
      <c r="A130" s="61">
        <v>34</v>
      </c>
      <c r="B130" s="61"/>
      <c r="C130" s="64" t="s">
        <v>83</v>
      </c>
      <c r="D130" s="96" t="s">
        <v>14</v>
      </c>
      <c r="E130" s="114">
        <v>0</v>
      </c>
      <c r="F130" s="114">
        <v>3.0427909737200105</v>
      </c>
      <c r="G130" s="114">
        <v>0.47519572983465685</v>
      </c>
      <c r="H130" s="114">
        <v>0.69360539714634784</v>
      </c>
      <c r="I130" s="114">
        <v>6.9954628957407996</v>
      </c>
      <c r="J130" s="114">
        <v>7.912928925128619</v>
      </c>
      <c r="K130" s="114">
        <v>6.5749658132023496</v>
      </c>
      <c r="L130" s="114">
        <v>6.6920832243277246</v>
      </c>
      <c r="M130" s="114">
        <v>4.6576412772848856</v>
      </c>
    </row>
    <row r="131" spans="1:13" x14ac:dyDescent="0.25">
      <c r="A131" s="61">
        <v>35</v>
      </c>
      <c r="B131" s="61"/>
      <c r="C131" s="64" t="s">
        <v>90</v>
      </c>
      <c r="D131" s="96" t="s">
        <v>14</v>
      </c>
      <c r="E131" s="114">
        <v>1.8701848241933363</v>
      </c>
      <c r="F131" s="114">
        <v>6.191455207331412</v>
      </c>
      <c r="G131" s="114">
        <v>2.865167965105555</v>
      </c>
      <c r="H131" s="114">
        <v>3.4857052594024482</v>
      </c>
      <c r="I131" s="114">
        <v>3.4866980617679841</v>
      </c>
      <c r="J131" s="114">
        <v>2.1089572825142078</v>
      </c>
      <c r="K131" s="114">
        <v>1.243133821692356</v>
      </c>
      <c r="L131" s="114">
        <v>0.53216489789420329</v>
      </c>
      <c r="M131" s="114">
        <v>0.6209830095474278</v>
      </c>
    </row>
    <row r="132" spans="1:13" x14ac:dyDescent="0.25">
      <c r="A132" s="61">
        <v>36</v>
      </c>
      <c r="B132" s="61"/>
      <c r="C132" s="64" t="s">
        <v>97</v>
      </c>
      <c r="D132" s="96" t="s">
        <v>14</v>
      </c>
      <c r="E132" s="114">
        <v>4.5360463227041317</v>
      </c>
      <c r="F132" s="114">
        <v>4.92488970532479</v>
      </c>
      <c r="G132" s="114">
        <v>3.7282460610358368</v>
      </c>
      <c r="H132" s="114">
        <v>3.8584482240424434</v>
      </c>
      <c r="I132" s="114">
        <v>1.7339869956461424</v>
      </c>
      <c r="J132" s="114">
        <v>1.7143414940668551</v>
      </c>
      <c r="K132" s="114">
        <v>1.0875809655495594</v>
      </c>
      <c r="L132" s="114">
        <v>1.6184484366212784</v>
      </c>
      <c r="M132" s="114">
        <v>1.4244438484780679</v>
      </c>
    </row>
    <row r="133" spans="1:13" x14ac:dyDescent="0.25">
      <c r="A133" s="34"/>
      <c r="B133" s="34"/>
    </row>
    <row r="134" spans="1:13" x14ac:dyDescent="0.25">
      <c r="C134" s="19"/>
      <c r="D134" s="9"/>
      <c r="E134" s="27"/>
      <c r="F134" s="27"/>
      <c r="G134" s="27"/>
      <c r="H134" s="27"/>
      <c r="I134" s="27"/>
      <c r="J134" s="27"/>
      <c r="K134" s="27"/>
      <c r="L134" s="27"/>
      <c r="M134" s="27"/>
    </row>
    <row r="136" spans="1:13" x14ac:dyDescent="0.25">
      <c r="E136" s="28"/>
      <c r="F136" s="11"/>
      <c r="G136" s="11"/>
      <c r="H136" s="11"/>
      <c r="I136" s="11"/>
      <c r="J136" s="11"/>
      <c r="K136" s="11"/>
      <c r="L136" s="11"/>
      <c r="M136" s="11"/>
    </row>
    <row r="137" spans="1:13" x14ac:dyDescent="0.25"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13" x14ac:dyDescent="0.25"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13" x14ac:dyDescent="0.25"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13" x14ac:dyDescent="0.25"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13" x14ac:dyDescent="0.25"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13" x14ac:dyDescent="0.25"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3" x14ac:dyDescent="0.25"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13" x14ac:dyDescent="0.25"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5:13" x14ac:dyDescent="0.25"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5:13" x14ac:dyDescent="0.25">
      <c r="F146" s="11"/>
      <c r="G146" s="11"/>
      <c r="H146" s="11"/>
      <c r="I146" s="11"/>
      <c r="J146" s="11"/>
      <c r="K146" s="11"/>
      <c r="L146" s="11"/>
      <c r="M146" s="11"/>
    </row>
    <row r="147" spans="5:13" x14ac:dyDescent="0.25">
      <c r="J147" s="11"/>
      <c r="K147" s="11"/>
      <c r="L147" s="11"/>
      <c r="M147" s="11"/>
    </row>
    <row r="148" spans="5:13" x14ac:dyDescent="0.25">
      <c r="E148" s="11"/>
      <c r="F148" s="11"/>
      <c r="G148" s="11"/>
      <c r="H148" s="11"/>
      <c r="I148" s="11"/>
      <c r="J148" s="11"/>
      <c r="K148" s="11"/>
      <c r="L148" s="11"/>
      <c r="M148" s="11"/>
    </row>
    <row r="149" spans="5:13" x14ac:dyDescent="0.25">
      <c r="F149" s="11"/>
      <c r="G149" s="11"/>
      <c r="H149" s="11"/>
      <c r="I149" s="11"/>
      <c r="J149" s="11"/>
      <c r="K149" s="11"/>
      <c r="L149" s="11"/>
      <c r="M149" s="11"/>
    </row>
    <row r="150" spans="5:13" x14ac:dyDescent="0.25"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5:13" x14ac:dyDescent="0.25">
      <c r="E151" s="11"/>
      <c r="F151" s="11"/>
      <c r="H151" s="11"/>
      <c r="I151" s="11"/>
      <c r="J151" s="11"/>
      <c r="K151" s="11"/>
      <c r="L151" s="11"/>
      <c r="M151" s="11"/>
    </row>
    <row r="152" spans="5:13" x14ac:dyDescent="0.25"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5:13" x14ac:dyDescent="0.25"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5:13" x14ac:dyDescent="0.25">
      <c r="E154" s="27"/>
      <c r="F154" s="27"/>
      <c r="G154" s="27"/>
      <c r="H154" s="27"/>
      <c r="I154" s="27"/>
      <c r="J154" s="27"/>
      <c r="K154" s="27"/>
      <c r="L154" s="27"/>
      <c r="M154" s="27"/>
    </row>
  </sheetData>
  <mergeCells count="2">
    <mergeCell ref="A3:C3"/>
    <mergeCell ref="A109:C109"/>
  </mergeCells>
  <pageMargins left="0.7" right="0.7" top="0.75" bottom="0.75" header="0.3" footer="0.3"/>
  <pageSetup orientation="portrait" r:id="rId1"/>
  <headerFooter>
    <oddHeader>&amp;L&amp;"Lato,Normal"&amp;9Secretaría de Investigación
Escuela de Economía y Negocios - UNSAM&amp;C&amp;"Lato,Negrita"&amp;10Base de Información 
Industrial Argentina&amp;R&amp;"Lato,Normal"&amp;9&amp;A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4"/>
  <sheetViews>
    <sheetView view="pageLayout" zoomScaleNormal="100" workbookViewId="0">
      <selection activeCell="D1" sqref="D1"/>
    </sheetView>
  </sheetViews>
  <sheetFormatPr baseColWidth="10" defaultRowHeight="15" x14ac:dyDescent="0.25"/>
  <cols>
    <col min="1" max="2" width="5" customWidth="1"/>
    <col min="3" max="3" width="47" customWidth="1"/>
    <col min="4" max="4" width="6.85546875" style="7" customWidth="1"/>
    <col min="5" max="13" width="15.42578125" style="6" customWidth="1"/>
  </cols>
  <sheetData>
    <row r="1" spans="1:13" x14ac:dyDescent="0.25">
      <c r="A1" s="2" t="s">
        <v>1239</v>
      </c>
      <c r="C1" s="1"/>
      <c r="D1" s="5"/>
    </row>
    <row r="2" spans="1:13" x14ac:dyDescent="0.25">
      <c r="C2" s="1"/>
      <c r="D2" s="5"/>
    </row>
    <row r="3" spans="1:13" s="4" customFormat="1" x14ac:dyDescent="0.25">
      <c r="A3" s="148"/>
      <c r="B3" s="148"/>
      <c r="C3" s="148"/>
      <c r="D3" s="127">
        <v>1895</v>
      </c>
      <c r="E3" s="127">
        <v>1914</v>
      </c>
      <c r="F3" s="127">
        <v>1935</v>
      </c>
      <c r="G3" s="127">
        <v>1946</v>
      </c>
      <c r="H3" s="127">
        <v>1953</v>
      </c>
      <c r="I3" s="127">
        <v>1963</v>
      </c>
      <c r="J3" s="127">
        <v>1973</v>
      </c>
      <c r="K3" s="127">
        <v>1984</v>
      </c>
      <c r="L3" s="127">
        <v>1993</v>
      </c>
      <c r="M3" s="127">
        <v>2003</v>
      </c>
    </row>
    <row r="4" spans="1:13" s="14" customFormat="1" x14ac:dyDescent="0.25">
      <c r="A4" s="83"/>
      <c r="B4" s="83"/>
      <c r="C4" s="84" t="s">
        <v>98</v>
      </c>
      <c r="D4" s="85" t="s">
        <v>14</v>
      </c>
      <c r="E4" s="128">
        <v>99.999999999574513</v>
      </c>
      <c r="F4" s="126">
        <v>100.00000000171308</v>
      </c>
      <c r="G4" s="126">
        <v>100.00000000061274</v>
      </c>
      <c r="H4" s="126">
        <v>99.999999999663146</v>
      </c>
      <c r="I4" s="126">
        <v>100.00000000003638</v>
      </c>
      <c r="J4" s="126">
        <v>100</v>
      </c>
      <c r="K4" s="126">
        <v>99.999999999801418</v>
      </c>
      <c r="L4" s="126">
        <v>100.00000000027318</v>
      </c>
      <c r="M4" s="126">
        <v>100.00000000018083</v>
      </c>
    </row>
    <row r="5" spans="1:13" x14ac:dyDescent="0.25">
      <c r="A5" s="61">
        <v>15</v>
      </c>
      <c r="B5" s="61"/>
      <c r="C5" s="64" t="s">
        <v>23</v>
      </c>
      <c r="D5" s="87" t="s">
        <v>14</v>
      </c>
      <c r="E5" s="111">
        <v>56.122542748142592</v>
      </c>
      <c r="F5" s="112">
        <v>40.548018458441888</v>
      </c>
      <c r="G5" s="112">
        <v>33.555084030981959</v>
      </c>
      <c r="H5" s="112">
        <v>30.034838208316902</v>
      </c>
      <c r="I5" s="112">
        <v>28.141217172820969</v>
      </c>
      <c r="J5" s="112">
        <v>25.660278886498823</v>
      </c>
      <c r="K5" s="112">
        <v>22.801704981506806</v>
      </c>
      <c r="L5" s="112">
        <v>26.416078368391112</v>
      </c>
      <c r="M5" s="112">
        <v>33.69229068807249</v>
      </c>
    </row>
    <row r="6" spans="1:13" x14ac:dyDescent="0.25">
      <c r="A6" s="61">
        <v>15</v>
      </c>
      <c r="B6" s="61" t="s">
        <v>175</v>
      </c>
      <c r="C6" s="46" t="s">
        <v>0</v>
      </c>
      <c r="D6" s="89" t="s">
        <v>14</v>
      </c>
      <c r="E6" s="113">
        <v>15.959003024150839</v>
      </c>
      <c r="F6" s="114">
        <v>14.52674267357801</v>
      </c>
      <c r="G6" s="114">
        <v>7.7508407831259447</v>
      </c>
      <c r="H6" s="114">
        <v>7.1837073493642283</v>
      </c>
      <c r="I6" s="114">
        <v>6.617267626838446</v>
      </c>
      <c r="J6" s="114">
        <v>6.4528658903343237</v>
      </c>
      <c r="K6" s="114">
        <v>4.8349523689493283</v>
      </c>
      <c r="L6" s="114">
        <v>5.0931899896361106</v>
      </c>
      <c r="M6" s="114">
        <v>5.8357318887754763</v>
      </c>
    </row>
    <row r="7" spans="1:13" x14ac:dyDescent="0.25">
      <c r="A7" s="61">
        <v>15</v>
      </c>
      <c r="B7" s="61" t="s">
        <v>176</v>
      </c>
      <c r="C7" s="46" t="s">
        <v>1</v>
      </c>
      <c r="D7" s="91" t="s">
        <v>14</v>
      </c>
      <c r="E7" s="113">
        <v>0.32092724694083369</v>
      </c>
      <c r="F7" s="114">
        <v>3.7052648560875652E-2</v>
      </c>
      <c r="G7" s="114">
        <v>0.12978192973164257</v>
      </c>
      <c r="H7" s="114">
        <v>0.151401954233995</v>
      </c>
      <c r="I7" s="114">
        <v>0.16202610909214182</v>
      </c>
      <c r="J7" s="113">
        <v>0.2848310826366488</v>
      </c>
      <c r="K7" s="114">
        <v>0.42429478166089302</v>
      </c>
      <c r="L7" s="114">
        <v>0.51241939280442672</v>
      </c>
      <c r="M7" s="114">
        <v>0.64969504823608937</v>
      </c>
    </row>
    <row r="8" spans="1:13" x14ac:dyDescent="0.25">
      <c r="A8" s="61">
        <v>15</v>
      </c>
      <c r="B8" s="61" t="s">
        <v>177</v>
      </c>
      <c r="C8" s="46" t="s">
        <v>2</v>
      </c>
      <c r="D8" s="89" t="s">
        <v>14</v>
      </c>
      <c r="E8" s="113">
        <v>0.24442082633165324</v>
      </c>
      <c r="F8" s="114">
        <v>0.55871614763500843</v>
      </c>
      <c r="G8" s="114">
        <v>0.66764963646510311</v>
      </c>
      <c r="H8" s="114">
        <v>0.83702410873981947</v>
      </c>
      <c r="I8" s="114">
        <v>0.69942860175626653</v>
      </c>
      <c r="J8" s="114">
        <v>1.0692877339900941</v>
      </c>
      <c r="K8" s="114">
        <v>0.91414034339863948</v>
      </c>
      <c r="L8" s="114">
        <v>1.2876267774839749</v>
      </c>
      <c r="M8" s="114">
        <v>1.0918675150217629</v>
      </c>
    </row>
    <row r="9" spans="1:13" x14ac:dyDescent="0.25">
      <c r="A9" s="61">
        <v>15</v>
      </c>
      <c r="B9" s="61" t="s">
        <v>102</v>
      </c>
      <c r="C9" s="46" t="s">
        <v>3</v>
      </c>
      <c r="D9" s="91" t="s">
        <v>14</v>
      </c>
      <c r="E9" s="113">
        <v>0.36524244632600433</v>
      </c>
      <c r="F9" s="114">
        <v>1.4447441760093844</v>
      </c>
      <c r="G9" s="114">
        <v>3.4462704768304326</v>
      </c>
      <c r="H9" s="114">
        <v>1.7948930319239358</v>
      </c>
      <c r="I9" s="114">
        <v>2.4635107969233681</v>
      </c>
      <c r="J9" s="114">
        <v>1.3508209027464819</v>
      </c>
      <c r="K9" s="114">
        <v>2.6176150883630473</v>
      </c>
      <c r="L9" s="114">
        <v>3.2159442254090025</v>
      </c>
      <c r="M9" s="114">
        <v>8.3505672895863814</v>
      </c>
    </row>
    <row r="10" spans="1:13" x14ac:dyDescent="0.25">
      <c r="A10" s="61">
        <v>15</v>
      </c>
      <c r="B10" s="61" t="s">
        <v>178</v>
      </c>
      <c r="C10" s="46" t="s">
        <v>4</v>
      </c>
      <c r="D10" s="89" t="s">
        <v>14</v>
      </c>
      <c r="E10" s="113">
        <v>2.9795512372126236</v>
      </c>
      <c r="F10" s="114">
        <v>2.6988276617301103</v>
      </c>
      <c r="G10" s="114">
        <v>3.3843187752517427</v>
      </c>
      <c r="H10" s="114">
        <v>3.1065629277019235</v>
      </c>
      <c r="I10" s="114">
        <v>2.8814784875695176</v>
      </c>
      <c r="J10" s="114">
        <v>2.416987922846308</v>
      </c>
      <c r="K10" s="114">
        <v>2.3875400278353296</v>
      </c>
      <c r="L10" s="114">
        <v>3.0596601195721274</v>
      </c>
      <c r="M10" s="114">
        <v>2.9946425934608718</v>
      </c>
    </row>
    <row r="11" spans="1:13" x14ac:dyDescent="0.25">
      <c r="A11" s="61">
        <v>15</v>
      </c>
      <c r="B11" s="61" t="s">
        <v>179</v>
      </c>
      <c r="C11" s="46" t="s">
        <v>5</v>
      </c>
      <c r="D11" s="91" t="s">
        <v>14</v>
      </c>
      <c r="E11" s="113">
        <v>8.9063111396098869</v>
      </c>
      <c r="F11" s="114">
        <v>5.4693585529367681</v>
      </c>
      <c r="G11" s="114">
        <v>3.3707163820133208</v>
      </c>
      <c r="H11" s="114">
        <v>3.0575554135946641</v>
      </c>
      <c r="I11" s="114">
        <v>2.981513051651401</v>
      </c>
      <c r="J11" s="114">
        <v>1.6093905843085829</v>
      </c>
      <c r="K11" s="114">
        <v>1.2597673884662353</v>
      </c>
      <c r="L11" s="114">
        <v>1.625749484744585</v>
      </c>
      <c r="M11" s="114">
        <v>4.7678078231933956</v>
      </c>
    </row>
    <row r="12" spans="1:13" x14ac:dyDescent="0.25">
      <c r="A12" s="61">
        <v>15</v>
      </c>
      <c r="B12" s="61" t="s">
        <v>180</v>
      </c>
      <c r="C12" s="46" t="s">
        <v>6</v>
      </c>
      <c r="D12" s="89" t="s">
        <v>14</v>
      </c>
      <c r="E12" s="113">
        <v>5.1998952961462939</v>
      </c>
      <c r="F12" s="114">
        <v>4.9013091849184294</v>
      </c>
      <c r="G12" s="114">
        <v>3.661273567077409</v>
      </c>
      <c r="H12" s="114">
        <v>2.9485371463100223</v>
      </c>
      <c r="I12" s="114">
        <v>2.6806384924619504</v>
      </c>
      <c r="J12" s="114">
        <v>1.7015653964947213</v>
      </c>
      <c r="K12" s="114">
        <v>1.6328403604252315</v>
      </c>
      <c r="L12" s="114">
        <v>2.5081595954865228</v>
      </c>
      <c r="M12" s="114">
        <v>1.7615242361474839</v>
      </c>
    </row>
    <row r="13" spans="1:13" x14ac:dyDescent="0.25">
      <c r="A13" s="61">
        <v>15</v>
      </c>
      <c r="B13" s="61" t="s">
        <v>181</v>
      </c>
      <c r="C13" s="46" t="s">
        <v>7</v>
      </c>
      <c r="D13" s="91" t="s">
        <v>14</v>
      </c>
      <c r="E13" s="113">
        <v>7.9342560864960738</v>
      </c>
      <c r="F13" s="114">
        <v>3.2595295384252694</v>
      </c>
      <c r="G13" s="114">
        <v>1.4454395145837577</v>
      </c>
      <c r="H13" s="114">
        <v>2.5210360887875662</v>
      </c>
      <c r="I13" s="114">
        <v>2.6813573626567933</v>
      </c>
      <c r="J13" s="114">
        <v>2.3589714678105116</v>
      </c>
      <c r="K13" s="114">
        <v>2.4868160900044147</v>
      </c>
      <c r="L13" s="114">
        <v>0.48946211061008527</v>
      </c>
      <c r="M13" s="114">
        <v>0.56804322399758445</v>
      </c>
    </row>
    <row r="14" spans="1:13" x14ac:dyDescent="0.25">
      <c r="A14" s="61">
        <v>15</v>
      </c>
      <c r="B14" s="61" t="s">
        <v>182</v>
      </c>
      <c r="C14" s="46" t="s">
        <v>8</v>
      </c>
      <c r="D14" s="89" t="s">
        <v>14</v>
      </c>
      <c r="E14" s="113">
        <v>1.4322273534291154</v>
      </c>
      <c r="F14" s="114">
        <v>0.80660635953466875</v>
      </c>
      <c r="G14" s="114">
        <v>0.82523748618772286</v>
      </c>
      <c r="H14" s="114">
        <v>0.66335013615517613</v>
      </c>
      <c r="I14" s="114">
        <v>0.55759998524523868</v>
      </c>
      <c r="J14" s="114">
        <v>0.52194642269929148</v>
      </c>
      <c r="K14" s="114">
        <v>0.80172619717774785</v>
      </c>
      <c r="L14" s="114">
        <v>0.86396400863729139</v>
      </c>
      <c r="M14" s="114">
        <v>0.87403866887967563</v>
      </c>
    </row>
    <row r="15" spans="1:13" x14ac:dyDescent="0.25">
      <c r="A15" s="61">
        <v>15</v>
      </c>
      <c r="B15" s="61" t="s">
        <v>183</v>
      </c>
      <c r="C15" s="46" t="s">
        <v>9</v>
      </c>
      <c r="D15" s="91" t="s">
        <v>14</v>
      </c>
      <c r="E15" s="113">
        <v>1.0970080647409806</v>
      </c>
      <c r="F15" s="114">
        <v>0.86915591711853757</v>
      </c>
      <c r="G15" s="114">
        <v>0.64326178959518876</v>
      </c>
      <c r="H15" s="114">
        <v>0.5594571952431201</v>
      </c>
      <c r="I15" s="114">
        <v>0.48518192408846339</v>
      </c>
      <c r="J15" s="114">
        <v>0.30690585069953663</v>
      </c>
      <c r="K15" s="114">
        <v>0.291980288007959</v>
      </c>
      <c r="L15" s="114">
        <v>0.47313405480016396</v>
      </c>
      <c r="M15" s="114">
        <v>0.39891601557915501</v>
      </c>
    </row>
    <row r="16" spans="1:13" x14ac:dyDescent="0.25">
      <c r="A16" s="61">
        <v>15</v>
      </c>
      <c r="B16" s="61" t="s">
        <v>184</v>
      </c>
      <c r="C16" s="46" t="s">
        <v>10</v>
      </c>
      <c r="D16" s="89" t="s">
        <v>14</v>
      </c>
      <c r="E16" s="113">
        <v>1.5441371649540396</v>
      </c>
      <c r="F16" s="114">
        <v>1.7867050216352345</v>
      </c>
      <c r="G16" s="114">
        <v>1.1681492063781103</v>
      </c>
      <c r="H16" s="114">
        <v>1.2105617911428355</v>
      </c>
      <c r="I16" s="114">
        <v>0.90414949231817443</v>
      </c>
      <c r="J16" s="114">
        <v>0.66701792448144281</v>
      </c>
      <c r="K16" s="114">
        <v>0.7312578077875409</v>
      </c>
      <c r="L16" s="114">
        <v>0.64524771521328705</v>
      </c>
      <c r="M16" s="114">
        <v>0.52478576271309252</v>
      </c>
    </row>
    <row r="17" spans="1:13" x14ac:dyDescent="0.25">
      <c r="A17" s="61">
        <v>15</v>
      </c>
      <c r="B17" s="61" t="s">
        <v>185</v>
      </c>
      <c r="C17" s="46" t="s">
        <v>1223</v>
      </c>
      <c r="D17" s="91" t="s">
        <v>14</v>
      </c>
      <c r="E17" s="113">
        <v>2.2757899756668718</v>
      </c>
      <c r="F17" s="114">
        <v>0.6822923192344944</v>
      </c>
      <c r="G17" s="114">
        <v>1.7565820275446353</v>
      </c>
      <c r="H17" s="114">
        <v>1.5915492775391213</v>
      </c>
      <c r="I17" s="114">
        <v>0.80011161115170737</v>
      </c>
      <c r="J17" s="114">
        <v>0.94197701892876562</v>
      </c>
      <c r="K17" s="114">
        <v>0.68788559140436223</v>
      </c>
      <c r="L17" s="114">
        <v>0.55823108057667592</v>
      </c>
      <c r="M17" s="113">
        <v>0.27953060830990201</v>
      </c>
    </row>
    <row r="18" spans="1:13" x14ac:dyDescent="0.25">
      <c r="A18" s="61">
        <v>15</v>
      </c>
      <c r="B18" s="61" t="s">
        <v>1168</v>
      </c>
      <c r="C18" s="46" t="s">
        <v>11</v>
      </c>
      <c r="D18" s="89" t="s">
        <v>14</v>
      </c>
      <c r="E18" s="113">
        <v>4.8131566903862533</v>
      </c>
      <c r="F18" s="114">
        <v>1.4584641367362936</v>
      </c>
      <c r="G18" s="114">
        <v>3.0621251915252214</v>
      </c>
      <c r="H18" s="114">
        <v>2.4029147294660103</v>
      </c>
      <c r="I18" s="113">
        <v>1.7513855580622864</v>
      </c>
      <c r="J18" s="114">
        <v>3.0911681712199655</v>
      </c>
      <c r="K18" s="114">
        <v>0.91089691580498355</v>
      </c>
      <c r="L18" s="114">
        <v>1.6025002670474293</v>
      </c>
      <c r="M18" s="114">
        <v>1.5020251492252117</v>
      </c>
    </row>
    <row r="19" spans="1:13" x14ac:dyDescent="0.25">
      <c r="A19" s="61">
        <v>15</v>
      </c>
      <c r="B19" s="61" t="s">
        <v>1169</v>
      </c>
      <c r="C19" s="46" t="s">
        <v>12</v>
      </c>
      <c r="D19" s="91" t="s">
        <v>14</v>
      </c>
      <c r="E19" s="113">
        <v>2.0134748230162809</v>
      </c>
      <c r="F19" s="114">
        <v>1.1318515674927825</v>
      </c>
      <c r="G19" s="114">
        <v>1.1934317635946421</v>
      </c>
      <c r="H19" s="114">
        <v>1.005484686339382</v>
      </c>
      <c r="I19" s="114">
        <v>0.30386917395105029</v>
      </c>
      <c r="J19" s="114">
        <v>0.31599471463641099</v>
      </c>
      <c r="K19" s="114">
        <v>0.26595968321869545</v>
      </c>
      <c r="L19" s="114">
        <v>0.62377161354108701</v>
      </c>
      <c r="M19" s="114">
        <v>0.64508066512886819</v>
      </c>
    </row>
    <row r="20" spans="1:13" x14ac:dyDescent="0.25">
      <c r="A20" s="61">
        <v>15</v>
      </c>
      <c r="B20" s="61" t="s">
        <v>186</v>
      </c>
      <c r="C20" s="46" t="s">
        <v>1182</v>
      </c>
      <c r="D20" s="89" t="s">
        <v>14</v>
      </c>
      <c r="E20" s="113">
        <v>1.0371413727348402</v>
      </c>
      <c r="F20" s="114">
        <v>0.91666255289600562</v>
      </c>
      <c r="G20" s="114">
        <v>1.0500055010770801</v>
      </c>
      <c r="H20" s="114">
        <v>1.0008023717751002</v>
      </c>
      <c r="I20" s="114">
        <v>2.1716988990541588</v>
      </c>
      <c r="J20" s="114">
        <v>2.5705478026657405</v>
      </c>
      <c r="K20" s="114">
        <v>2.5540320490023922</v>
      </c>
      <c r="L20" s="114">
        <v>3.8570179328283438</v>
      </c>
      <c r="M20" s="113">
        <v>3.4480341998175357</v>
      </c>
    </row>
    <row r="21" spans="1:13" x14ac:dyDescent="0.25">
      <c r="A21" s="61">
        <v>16</v>
      </c>
      <c r="B21" s="61"/>
      <c r="C21" s="64" t="s">
        <v>17</v>
      </c>
      <c r="D21" s="92" t="s">
        <v>14</v>
      </c>
      <c r="E21" s="112">
        <v>3.2709592084427768</v>
      </c>
      <c r="F21" s="112">
        <v>1.6373951839296601</v>
      </c>
      <c r="G21" s="112">
        <v>2.2759194442086939</v>
      </c>
      <c r="H21" s="112">
        <v>2.3109831073781844</v>
      </c>
      <c r="I21" s="112">
        <v>1.8825321735687679</v>
      </c>
      <c r="J21" s="112">
        <v>1.7999444743151556</v>
      </c>
      <c r="K21" s="112">
        <v>1.4707150111803149</v>
      </c>
      <c r="L21" s="112">
        <v>2.5884557751377035</v>
      </c>
      <c r="M21" s="112">
        <v>0.71609418587182738</v>
      </c>
    </row>
    <row r="22" spans="1:13" x14ac:dyDescent="0.25">
      <c r="A22" s="61">
        <v>16</v>
      </c>
      <c r="B22" s="61" t="s">
        <v>175</v>
      </c>
      <c r="C22" s="46" t="s">
        <v>17</v>
      </c>
      <c r="D22" s="91" t="s">
        <v>14</v>
      </c>
      <c r="E22" s="123">
        <v>3.2709592084427768</v>
      </c>
      <c r="F22" s="114">
        <v>1.6373951839296601</v>
      </c>
      <c r="G22" s="114">
        <v>2.2759194442086939</v>
      </c>
      <c r="H22" s="114">
        <v>2.3109831073781844</v>
      </c>
      <c r="I22" s="114">
        <v>1.8825321735687679</v>
      </c>
      <c r="J22" s="114">
        <v>1.7999444743151556</v>
      </c>
      <c r="K22" s="114">
        <v>1.4707150111803149</v>
      </c>
      <c r="L22" s="114">
        <v>2.5884557751377035</v>
      </c>
      <c r="M22" s="114">
        <v>0.71609418587182738</v>
      </c>
    </row>
    <row r="23" spans="1:13" x14ac:dyDescent="0.25">
      <c r="A23" s="61">
        <v>17</v>
      </c>
      <c r="B23" s="61"/>
      <c r="C23" s="64" t="s">
        <v>21</v>
      </c>
      <c r="D23" s="92" t="s">
        <v>14</v>
      </c>
      <c r="E23" s="112">
        <v>1.858388836948651</v>
      </c>
      <c r="F23" s="112">
        <v>10.547502798228017</v>
      </c>
      <c r="G23" s="112">
        <v>13.187960609898598</v>
      </c>
      <c r="H23" s="112">
        <v>13.989753804013205</v>
      </c>
      <c r="I23" s="112">
        <v>11.3870964732858</v>
      </c>
      <c r="J23" s="112">
        <v>9.1117259079618727</v>
      </c>
      <c r="K23" s="112">
        <v>7.4945093419716313</v>
      </c>
      <c r="L23" s="112">
        <v>3.7333291825540198</v>
      </c>
      <c r="M23" s="112">
        <v>2.9631909941194254</v>
      </c>
    </row>
    <row r="24" spans="1:13" x14ac:dyDescent="0.25">
      <c r="A24" s="61">
        <v>17</v>
      </c>
      <c r="B24" s="61" t="s">
        <v>175</v>
      </c>
      <c r="C24" s="46" t="s">
        <v>31</v>
      </c>
      <c r="D24" s="91" t="s">
        <v>14</v>
      </c>
      <c r="E24" s="114">
        <v>1.6160646876382494</v>
      </c>
      <c r="F24" s="114">
        <v>8.0658586281507958</v>
      </c>
      <c r="G24" s="114">
        <v>11.750223992205253</v>
      </c>
      <c r="H24" s="114">
        <v>12.401332296590549</v>
      </c>
      <c r="I24" s="114">
        <v>10.277782430957027</v>
      </c>
      <c r="J24" s="114">
        <v>8.1915848223268721</v>
      </c>
      <c r="K24" s="114">
        <v>6.486336703556983</v>
      </c>
      <c r="L24" s="114">
        <v>2.990293835350827</v>
      </c>
      <c r="M24" s="114">
        <v>2.2360372201459628</v>
      </c>
    </row>
    <row r="25" spans="1:13" x14ac:dyDescent="0.25">
      <c r="A25" s="61">
        <v>17</v>
      </c>
      <c r="B25" s="61" t="s">
        <v>176</v>
      </c>
      <c r="C25" s="46" t="s">
        <v>1181</v>
      </c>
      <c r="D25" s="91" t="s">
        <v>14</v>
      </c>
      <c r="E25" s="114">
        <v>0.24232414931040153</v>
      </c>
      <c r="F25" s="116">
        <v>2.4816441700772223</v>
      </c>
      <c r="G25" s="114">
        <v>1.4377366176933462</v>
      </c>
      <c r="H25" s="114">
        <v>1.5884215074226562</v>
      </c>
      <c r="I25" s="114">
        <v>1.1093140423287717</v>
      </c>
      <c r="J25" s="114">
        <v>0.92014108563499952</v>
      </c>
      <c r="K25" s="114">
        <v>1.0081726384146481</v>
      </c>
      <c r="L25" s="114">
        <v>0.74303534720319264</v>
      </c>
      <c r="M25" s="114">
        <v>0.72715377397346226</v>
      </c>
    </row>
    <row r="26" spans="1:13" x14ac:dyDescent="0.25">
      <c r="A26" s="61">
        <v>18</v>
      </c>
      <c r="B26" s="61"/>
      <c r="C26" s="64" t="s">
        <v>22</v>
      </c>
      <c r="D26" s="92" t="s">
        <v>14</v>
      </c>
      <c r="E26" s="112">
        <v>1.3663835461713218</v>
      </c>
      <c r="F26" s="112">
        <v>6.3174159213554297</v>
      </c>
      <c r="G26" s="112">
        <v>7.3303269202156427</v>
      </c>
      <c r="H26" s="112">
        <v>5.9864959592517826</v>
      </c>
      <c r="I26" s="112">
        <v>3.0853903571671721</v>
      </c>
      <c r="J26" s="112">
        <v>2.826287722750811</v>
      </c>
      <c r="K26" s="112">
        <v>2.9767500340550406</v>
      </c>
      <c r="L26" s="112">
        <v>2.5270547812599293</v>
      </c>
      <c r="M26" s="112">
        <v>1.4996753188610654</v>
      </c>
    </row>
    <row r="27" spans="1:13" x14ac:dyDescent="0.25">
      <c r="A27" s="61">
        <v>18</v>
      </c>
      <c r="B27" s="61" t="s">
        <v>175</v>
      </c>
      <c r="C27" s="46" t="s">
        <v>20</v>
      </c>
      <c r="D27" s="91" t="s">
        <v>14</v>
      </c>
      <c r="E27" s="114">
        <v>1.3663835461713218</v>
      </c>
      <c r="F27" s="114">
        <v>6.3174159213554297</v>
      </c>
      <c r="G27" s="114">
        <v>7.3303269202156427</v>
      </c>
      <c r="H27" s="114">
        <v>5.9864959592517826</v>
      </c>
      <c r="I27" s="114">
        <v>3.0853903571671721</v>
      </c>
      <c r="J27" s="114">
        <v>2.826287722750811</v>
      </c>
      <c r="K27" s="113">
        <v>2.9767500340550406</v>
      </c>
      <c r="L27" s="114">
        <v>2.5270547812599293</v>
      </c>
      <c r="M27" s="114">
        <v>1.4996753188610654</v>
      </c>
    </row>
    <row r="28" spans="1:13" x14ac:dyDescent="0.25">
      <c r="A28" s="61">
        <v>19</v>
      </c>
      <c r="B28" s="61"/>
      <c r="C28" s="64" t="s">
        <v>1170</v>
      </c>
      <c r="D28" s="92" t="s">
        <v>14</v>
      </c>
      <c r="E28" s="112">
        <v>6.8771734835042349</v>
      </c>
      <c r="F28" s="112">
        <v>3.991449403793434</v>
      </c>
      <c r="G28" s="112">
        <v>5.7077347570015844</v>
      </c>
      <c r="H28" s="112">
        <v>3.8283572632304175</v>
      </c>
      <c r="I28" s="112">
        <v>1.9157944333159631</v>
      </c>
      <c r="J28" s="112">
        <v>1.4540922411602126</v>
      </c>
      <c r="K28" s="112">
        <v>2.1534242112144746</v>
      </c>
      <c r="L28" s="112">
        <v>2.3965000249994381</v>
      </c>
      <c r="M28" s="112">
        <v>2.5142754630750312</v>
      </c>
    </row>
    <row r="29" spans="1:13" x14ac:dyDescent="0.25">
      <c r="A29" s="61">
        <v>19</v>
      </c>
      <c r="B29" s="61" t="s">
        <v>175</v>
      </c>
      <c r="C29" s="46" t="s">
        <v>18</v>
      </c>
      <c r="D29" s="91" t="s">
        <v>14</v>
      </c>
      <c r="E29" s="114">
        <v>3.741897110631939</v>
      </c>
      <c r="F29" s="114">
        <v>2.558901584716597</v>
      </c>
      <c r="G29" s="114">
        <v>2.756882174912354</v>
      </c>
      <c r="H29" s="114">
        <v>2.3919968902625475</v>
      </c>
      <c r="I29" s="114">
        <v>1.2103834368836988</v>
      </c>
      <c r="J29" s="114">
        <v>0.949970052748494</v>
      </c>
      <c r="K29" s="114">
        <v>1.0243863156297113</v>
      </c>
      <c r="L29" s="114">
        <v>1.1563510270874402</v>
      </c>
      <c r="M29" s="114">
        <v>0.63813098507816701</v>
      </c>
    </row>
    <row r="30" spans="1:13" x14ac:dyDescent="0.25">
      <c r="A30" s="61">
        <v>19</v>
      </c>
      <c r="B30" s="61" t="s">
        <v>176</v>
      </c>
      <c r="C30" s="46" t="s">
        <v>30</v>
      </c>
      <c r="D30" s="91" t="s">
        <v>14</v>
      </c>
      <c r="E30" s="114">
        <v>3.135276372872295</v>
      </c>
      <c r="F30" s="114">
        <v>1.4325478190768368</v>
      </c>
      <c r="G30" s="114">
        <v>2.9508525820892308</v>
      </c>
      <c r="H30" s="114">
        <v>1.4363603729678704</v>
      </c>
      <c r="I30" s="114">
        <v>0.70541099643226413</v>
      </c>
      <c r="J30" s="114">
        <v>0.50412218841171874</v>
      </c>
      <c r="K30" s="114">
        <v>1.1290378955847631</v>
      </c>
      <c r="L30" s="114">
        <v>1.2401489979119982</v>
      </c>
      <c r="M30" s="114">
        <v>1.8761444779968641</v>
      </c>
    </row>
    <row r="31" spans="1:13" x14ac:dyDescent="0.25">
      <c r="A31" s="61">
        <v>20</v>
      </c>
      <c r="B31" s="61"/>
      <c r="C31" s="64" t="s">
        <v>29</v>
      </c>
      <c r="D31" s="92" t="s">
        <v>14</v>
      </c>
      <c r="E31" s="112">
        <v>7.6914936857525307</v>
      </c>
      <c r="F31" s="112">
        <v>2.6296768663953487</v>
      </c>
      <c r="G31" s="112">
        <v>3.5854538551261448</v>
      </c>
      <c r="H31" s="112">
        <v>2.7228613267933119</v>
      </c>
      <c r="I31" s="112">
        <v>1.2719729371478463</v>
      </c>
      <c r="J31" s="112">
        <v>1.3867503534029468</v>
      </c>
      <c r="K31" s="112">
        <v>1.0983176121304135</v>
      </c>
      <c r="L31" s="112">
        <v>1.0007467466108286</v>
      </c>
      <c r="M31" s="112">
        <v>1.0765629300035777</v>
      </c>
    </row>
    <row r="32" spans="1:13" x14ac:dyDescent="0.25">
      <c r="A32" s="61">
        <v>20</v>
      </c>
      <c r="B32" s="61" t="s">
        <v>175</v>
      </c>
      <c r="C32" s="46" t="s">
        <v>25</v>
      </c>
      <c r="D32" s="91" t="s">
        <v>14</v>
      </c>
      <c r="E32" s="114">
        <v>4.9127643677141641</v>
      </c>
      <c r="F32" s="114">
        <v>1.0105962227156475</v>
      </c>
      <c r="G32" s="114">
        <v>1.6524041915603402</v>
      </c>
      <c r="H32" s="114">
        <v>1.3143453134757317</v>
      </c>
      <c r="I32" s="114">
        <v>0.48934434603383936</v>
      </c>
      <c r="J32" s="114">
        <v>0.70632414527970044</v>
      </c>
      <c r="K32" s="114">
        <v>0.61071945869036337</v>
      </c>
      <c r="L32" s="114">
        <v>0.49857074812721563</v>
      </c>
      <c r="M32" s="114">
        <v>0.67782161309921141</v>
      </c>
    </row>
    <row r="33" spans="1:16" x14ac:dyDescent="0.25">
      <c r="A33" s="61">
        <v>20</v>
      </c>
      <c r="B33" s="61" t="s">
        <v>176</v>
      </c>
      <c r="C33" s="46" t="s">
        <v>26</v>
      </c>
      <c r="D33" s="91" t="s">
        <v>14</v>
      </c>
      <c r="E33" s="114">
        <v>2.5184653017308727</v>
      </c>
      <c r="F33" s="114">
        <v>0.62200156022992947</v>
      </c>
      <c r="G33" s="113">
        <v>1.0295529817473672</v>
      </c>
      <c r="H33" s="114">
        <v>0.90869994995395154</v>
      </c>
      <c r="I33" s="114">
        <v>0.39629984074630092</v>
      </c>
      <c r="J33" s="114">
        <v>0.35962443391174542</v>
      </c>
      <c r="K33" s="114">
        <v>0.24280257340263692</v>
      </c>
      <c r="L33" s="114">
        <v>0.22772126061918016</v>
      </c>
      <c r="M33" s="114">
        <v>0.13445755411499496</v>
      </c>
    </row>
    <row r="34" spans="1:16" x14ac:dyDescent="0.25">
      <c r="A34" s="61">
        <v>20</v>
      </c>
      <c r="B34" s="61" t="s">
        <v>177</v>
      </c>
      <c r="C34" s="46" t="s">
        <v>27</v>
      </c>
      <c r="D34" s="91" t="s">
        <v>14</v>
      </c>
      <c r="E34" s="114">
        <v>0.13941175370070413</v>
      </c>
      <c r="F34" s="114">
        <v>0.68422631957891678</v>
      </c>
      <c r="G34" s="114">
        <v>0.78600303950362149</v>
      </c>
      <c r="H34" s="114">
        <v>0.34167819464673527</v>
      </c>
      <c r="I34" s="114">
        <v>0.18405231262624788</v>
      </c>
      <c r="J34" s="114">
        <v>0.11652281592628189</v>
      </c>
      <c r="K34" s="114">
        <v>6.0333392091640216E-2</v>
      </c>
      <c r="L34" s="114">
        <v>8.9050434285855171E-2</v>
      </c>
      <c r="M34" s="114">
        <v>8.1896891045845632E-2</v>
      </c>
    </row>
    <row r="35" spans="1:16" x14ac:dyDescent="0.25">
      <c r="A35" s="61">
        <v>20</v>
      </c>
      <c r="B35" s="61" t="s">
        <v>102</v>
      </c>
      <c r="C35" s="46" t="s">
        <v>28</v>
      </c>
      <c r="D35" s="91" t="s">
        <v>14</v>
      </c>
      <c r="E35" s="114">
        <v>0.12085226260678952</v>
      </c>
      <c r="F35" s="114">
        <v>0.31285276387085537</v>
      </c>
      <c r="G35" s="114">
        <v>0.11749364231481552</v>
      </c>
      <c r="H35" s="114">
        <v>0.15813786871689431</v>
      </c>
      <c r="I35" s="114">
        <v>0.20227643774145826</v>
      </c>
      <c r="J35" s="113">
        <v>0.20427895828521894</v>
      </c>
      <c r="K35" s="114">
        <v>0.18446218794577302</v>
      </c>
      <c r="L35" s="114">
        <v>0.18540430357857776</v>
      </c>
      <c r="M35" s="114">
        <v>0.18238687174352577</v>
      </c>
    </row>
    <row r="36" spans="1:16" x14ac:dyDescent="0.25">
      <c r="A36" s="61">
        <v>21</v>
      </c>
      <c r="B36" s="61"/>
      <c r="C36" s="64" t="s">
        <v>1171</v>
      </c>
      <c r="D36" s="92" t="s">
        <v>14</v>
      </c>
      <c r="E36" s="112">
        <v>0.61507251201802426</v>
      </c>
      <c r="F36" s="112">
        <v>1.0938151160051925</v>
      </c>
      <c r="G36" s="112">
        <v>2.0247994136416128</v>
      </c>
      <c r="H36" s="112">
        <v>2.1209657353112603</v>
      </c>
      <c r="I36" s="112">
        <v>2.4399532415480372</v>
      </c>
      <c r="J36" s="112">
        <v>2.3448045325491456</v>
      </c>
      <c r="K36" s="112">
        <v>2.599368182332483</v>
      </c>
      <c r="L36" s="112">
        <v>2.566646562554272</v>
      </c>
      <c r="M36" s="112">
        <v>3.3261010516557774</v>
      </c>
    </row>
    <row r="37" spans="1:16" x14ac:dyDescent="0.25">
      <c r="A37" s="61">
        <v>21</v>
      </c>
      <c r="B37" s="61" t="s">
        <v>175</v>
      </c>
      <c r="C37" s="46" t="s">
        <v>32</v>
      </c>
      <c r="D37" s="91" t="s">
        <v>14</v>
      </c>
      <c r="E37" s="114">
        <v>0</v>
      </c>
      <c r="F37" s="114">
        <v>0</v>
      </c>
      <c r="G37" s="114">
        <v>0.15734320236221652</v>
      </c>
      <c r="H37" s="114">
        <v>0.18450908066727853</v>
      </c>
      <c r="I37" s="114">
        <v>0.1605736608034142</v>
      </c>
      <c r="J37" s="114">
        <v>0.15811813429348234</v>
      </c>
      <c r="K37" s="114">
        <v>0.22730512689667845</v>
      </c>
      <c r="L37" s="113">
        <v>0.6947257752996816</v>
      </c>
      <c r="M37" s="114">
        <v>0.95518365205239264</v>
      </c>
    </row>
    <row r="38" spans="1:16" x14ac:dyDescent="0.25">
      <c r="A38" s="61">
        <v>21</v>
      </c>
      <c r="B38" s="61" t="s">
        <v>176</v>
      </c>
      <c r="C38" s="46" t="s">
        <v>33</v>
      </c>
      <c r="D38" s="91" t="s">
        <v>14</v>
      </c>
      <c r="E38" s="114">
        <v>0.48021849421712609</v>
      </c>
      <c r="F38" s="114">
        <v>0.81170033408742526</v>
      </c>
      <c r="G38" s="114">
        <v>1.3662226992851796</v>
      </c>
      <c r="H38" s="113">
        <v>1.3221620700210615</v>
      </c>
      <c r="I38" s="114">
        <v>1.5013475541488319</v>
      </c>
      <c r="J38" s="114">
        <v>1.9337843971919195</v>
      </c>
      <c r="K38" s="114">
        <v>2.1302004274466135</v>
      </c>
      <c r="L38" s="114">
        <v>0.94448603841043488</v>
      </c>
      <c r="M38" s="114">
        <v>1.2319194538454394</v>
      </c>
    </row>
    <row r="39" spans="1:16" x14ac:dyDescent="0.25">
      <c r="A39" s="61">
        <v>21</v>
      </c>
      <c r="B39" s="61" t="s">
        <v>177</v>
      </c>
      <c r="C39" s="46" t="s">
        <v>34</v>
      </c>
      <c r="D39" s="91" t="s">
        <v>14</v>
      </c>
      <c r="E39" s="113">
        <v>0.13485401780089812</v>
      </c>
      <c r="F39" s="114">
        <v>0.28211478191776729</v>
      </c>
      <c r="G39" s="114">
        <v>0.50123351199421673</v>
      </c>
      <c r="H39" s="113">
        <v>0.61429458462292019</v>
      </c>
      <c r="I39" s="114">
        <v>0.7780320265957914</v>
      </c>
      <c r="J39" s="114">
        <v>0.25290200106374372</v>
      </c>
      <c r="K39" s="114">
        <v>0.24186262798919117</v>
      </c>
      <c r="L39" s="113">
        <v>0.927434748844156</v>
      </c>
      <c r="M39" s="114">
        <v>1.1389979457579449</v>
      </c>
    </row>
    <row r="40" spans="1:16" x14ac:dyDescent="0.25">
      <c r="A40" s="61">
        <v>22</v>
      </c>
      <c r="B40" s="61"/>
      <c r="C40" s="64" t="s">
        <v>38</v>
      </c>
      <c r="D40" s="92" t="s">
        <v>14</v>
      </c>
      <c r="E40" s="112">
        <v>2.0928503627812582</v>
      </c>
      <c r="F40" s="112">
        <v>4.6379614622265084</v>
      </c>
      <c r="G40" s="112">
        <v>3.0699539070581254</v>
      </c>
      <c r="H40" s="112">
        <v>2.3524714301005107</v>
      </c>
      <c r="I40" s="112">
        <v>1.9267971530366348</v>
      </c>
      <c r="J40" s="112">
        <v>1.6566508639927082</v>
      </c>
      <c r="K40" s="112">
        <v>2.1666828166020244</v>
      </c>
      <c r="L40" s="112">
        <v>3.9032308685882851</v>
      </c>
      <c r="M40" s="112">
        <v>2.3738821867005888</v>
      </c>
    </row>
    <row r="41" spans="1:16" x14ac:dyDescent="0.25">
      <c r="A41" s="61">
        <v>22</v>
      </c>
      <c r="B41" s="61" t="s">
        <v>175</v>
      </c>
      <c r="C41" s="46" t="s">
        <v>35</v>
      </c>
      <c r="D41" s="91" t="s">
        <v>14</v>
      </c>
      <c r="E41" s="114">
        <v>2.0779940003628976</v>
      </c>
      <c r="F41" s="114">
        <v>1.9791286476831791</v>
      </c>
      <c r="G41" s="114">
        <v>1.7996329730510274</v>
      </c>
      <c r="H41" s="114">
        <v>1.2464404101238571</v>
      </c>
      <c r="I41" s="114">
        <v>1.0040902719144142</v>
      </c>
      <c r="J41" s="115">
        <v>0.86460814964054233</v>
      </c>
      <c r="K41" s="114">
        <v>1.3305629763422371</v>
      </c>
      <c r="L41" s="114">
        <v>1.6606650969013095</v>
      </c>
      <c r="M41" s="114">
        <v>1.3905458263354447</v>
      </c>
    </row>
    <row r="42" spans="1:16" x14ac:dyDescent="0.25">
      <c r="A42" s="61">
        <v>22</v>
      </c>
      <c r="B42" s="61" t="s">
        <v>176</v>
      </c>
      <c r="C42" s="46" t="s">
        <v>36</v>
      </c>
      <c r="D42" s="94" t="s">
        <v>14</v>
      </c>
      <c r="E42" s="114">
        <v>0</v>
      </c>
      <c r="F42" s="114">
        <v>2.6026818052945404</v>
      </c>
      <c r="G42" s="113">
        <v>1.1906218139122959</v>
      </c>
      <c r="H42" s="114">
        <v>1.0367370344186184</v>
      </c>
      <c r="I42" s="114">
        <v>0.79042282591762747</v>
      </c>
      <c r="J42" s="115">
        <v>0.72638490629519503</v>
      </c>
      <c r="K42" s="114">
        <v>0.77751556632000141</v>
      </c>
      <c r="L42" s="114">
        <v>1.7873349929523912</v>
      </c>
      <c r="M42" s="114">
        <v>0.79320360356526842</v>
      </c>
    </row>
    <row r="43" spans="1:16" x14ac:dyDescent="0.25">
      <c r="A43" s="61">
        <v>22</v>
      </c>
      <c r="B43" s="61" t="s">
        <v>177</v>
      </c>
      <c r="C43" s="46" t="s">
        <v>37</v>
      </c>
      <c r="D43" s="94" t="s">
        <v>14</v>
      </c>
      <c r="E43" s="114">
        <v>1.4856362418359956E-2</v>
      </c>
      <c r="F43" s="113">
        <v>5.6151009248788311E-2</v>
      </c>
      <c r="G43" s="114">
        <v>7.9699120094801984E-2</v>
      </c>
      <c r="H43" s="114">
        <v>6.9293985558035301E-2</v>
      </c>
      <c r="I43" s="113">
        <v>0.13228405520459335</v>
      </c>
      <c r="J43" s="115">
        <v>6.5657808056970843E-2</v>
      </c>
      <c r="K43" s="114">
        <v>5.8604273939785942E-2</v>
      </c>
      <c r="L43" s="114">
        <v>0.45523077873458451</v>
      </c>
      <c r="M43" s="114">
        <v>0.19013275679987568</v>
      </c>
    </row>
    <row r="44" spans="1:16" x14ac:dyDescent="0.25">
      <c r="A44" s="61">
        <v>23</v>
      </c>
      <c r="B44" s="61"/>
      <c r="C44" s="64" t="s">
        <v>39</v>
      </c>
      <c r="D44" s="92" t="s">
        <v>14</v>
      </c>
      <c r="E44" s="112">
        <v>0.14108016776468935</v>
      </c>
      <c r="F44" s="112">
        <v>3.849339331818896</v>
      </c>
      <c r="G44" s="112">
        <v>3.2550820596375702</v>
      </c>
      <c r="H44" s="112">
        <v>4.0803949540870956</v>
      </c>
      <c r="I44" s="112">
        <v>6.358246643810725</v>
      </c>
      <c r="J44" s="112">
        <v>6.0314140686096591</v>
      </c>
      <c r="K44" s="112">
        <v>13.165237145733164</v>
      </c>
      <c r="L44" s="112">
        <v>8.9670448640061871</v>
      </c>
      <c r="M44" s="112">
        <v>11.479578751440537</v>
      </c>
    </row>
    <row r="45" spans="1:16" x14ac:dyDescent="0.25">
      <c r="A45" s="61">
        <v>23</v>
      </c>
      <c r="B45" s="61" t="s">
        <v>175</v>
      </c>
      <c r="C45" s="46" t="s">
        <v>39</v>
      </c>
      <c r="D45" s="91" t="s">
        <v>14</v>
      </c>
      <c r="E45" s="114">
        <v>0.14108016776468935</v>
      </c>
      <c r="F45" s="114">
        <v>3.849339331818896</v>
      </c>
      <c r="G45" s="114">
        <v>3.2550820596375702</v>
      </c>
      <c r="H45" s="114">
        <v>4.0803949540870956</v>
      </c>
      <c r="I45" s="114">
        <v>6.358246643810725</v>
      </c>
      <c r="J45" s="114">
        <v>6.0314140686096591</v>
      </c>
      <c r="K45" s="114">
        <v>13.165237145733164</v>
      </c>
      <c r="L45" s="114">
        <v>8.9670448640061871</v>
      </c>
      <c r="M45" s="114">
        <v>11.479578751440537</v>
      </c>
    </row>
    <row r="46" spans="1:16" x14ac:dyDescent="0.25">
      <c r="A46" s="61">
        <v>24</v>
      </c>
      <c r="B46" s="61"/>
      <c r="C46" s="64" t="s">
        <v>44</v>
      </c>
      <c r="D46" s="92" t="s">
        <v>14</v>
      </c>
      <c r="E46" s="112">
        <v>2.8976421233628611</v>
      </c>
      <c r="F46" s="112">
        <v>4.959707999981787</v>
      </c>
      <c r="G46" s="112">
        <v>6.1636036584524536</v>
      </c>
      <c r="H46" s="112">
        <v>6.618029307584008</v>
      </c>
      <c r="I46" s="112">
        <v>7.744369575300313</v>
      </c>
      <c r="J46" s="112">
        <v>7.6002670961281398</v>
      </c>
      <c r="K46" s="112">
        <v>10.280832519411929</v>
      </c>
      <c r="L46" s="112">
        <v>10.532503706890072</v>
      </c>
      <c r="M46" s="112">
        <v>13.114338772345837</v>
      </c>
      <c r="N46" s="4"/>
      <c r="O46" s="4"/>
      <c r="P46" s="4"/>
    </row>
    <row r="47" spans="1:16" x14ac:dyDescent="0.25">
      <c r="A47" s="61">
        <v>24</v>
      </c>
      <c r="B47" s="61" t="s">
        <v>175</v>
      </c>
      <c r="C47" s="46" t="s">
        <v>40</v>
      </c>
      <c r="D47" s="91" t="s">
        <v>14</v>
      </c>
      <c r="E47" s="114">
        <v>1.3065788730069305</v>
      </c>
      <c r="F47" s="114">
        <v>1.1907733806692853</v>
      </c>
      <c r="G47" s="114">
        <v>1.4381350433945743</v>
      </c>
      <c r="H47" s="114">
        <v>1.2875537740566243</v>
      </c>
      <c r="I47" s="113">
        <v>1.2192775629843522</v>
      </c>
      <c r="J47" s="114">
        <v>0.92131486561986642</v>
      </c>
      <c r="K47" s="114">
        <v>1.4541232648273015</v>
      </c>
      <c r="L47" s="114">
        <v>2.1470944786138531</v>
      </c>
      <c r="M47" s="114">
        <v>1.9337369261442896</v>
      </c>
      <c r="N47" s="4"/>
      <c r="O47" s="4"/>
      <c r="P47" s="4"/>
    </row>
    <row r="48" spans="1:16" x14ac:dyDescent="0.25">
      <c r="A48" s="61">
        <v>24</v>
      </c>
      <c r="B48" s="61" t="s">
        <v>176</v>
      </c>
      <c r="C48" s="46" t="s">
        <v>41</v>
      </c>
      <c r="D48" s="91" t="s">
        <v>14</v>
      </c>
      <c r="E48" s="114">
        <v>0.20221110737020295</v>
      </c>
      <c r="F48" s="114">
        <v>0.45843493194729434</v>
      </c>
      <c r="G48" s="114">
        <v>2.3244924301356167</v>
      </c>
      <c r="H48" s="114">
        <v>2.6516685285749828</v>
      </c>
      <c r="I48" s="114">
        <v>2.0420956612592933</v>
      </c>
      <c r="J48" s="114">
        <v>1.9620543669509964</v>
      </c>
      <c r="K48" s="114">
        <v>2.4746808015485695</v>
      </c>
      <c r="L48" s="114">
        <v>3.4789871504124235</v>
      </c>
      <c r="M48" s="114">
        <v>3.3014103412584364</v>
      </c>
      <c r="N48" s="4"/>
      <c r="O48" s="4"/>
      <c r="P48" s="4"/>
    </row>
    <row r="49" spans="1:16" x14ac:dyDescent="0.25">
      <c r="A49" s="61">
        <v>24</v>
      </c>
      <c r="B49" s="61" t="s">
        <v>177</v>
      </c>
      <c r="C49" s="46" t="s">
        <v>42</v>
      </c>
      <c r="D49" s="91" t="s">
        <v>14</v>
      </c>
      <c r="E49" s="114">
        <v>0.20640914527427615</v>
      </c>
      <c r="F49" s="114">
        <v>0.43415320209131258</v>
      </c>
      <c r="G49" s="114">
        <v>0.66987942240706433</v>
      </c>
      <c r="H49" s="114">
        <v>0.80316306160866791</v>
      </c>
      <c r="I49" s="114">
        <v>0.85670483811196374</v>
      </c>
      <c r="J49" s="114">
        <v>0.66620262324871116</v>
      </c>
      <c r="K49" s="114">
        <v>0.7792050431168458</v>
      </c>
      <c r="L49" s="114">
        <v>0.77044033847066262</v>
      </c>
      <c r="M49" s="114">
        <v>0.75545313744168063</v>
      </c>
      <c r="N49" s="4"/>
      <c r="O49" s="4"/>
      <c r="P49" s="4"/>
    </row>
    <row r="50" spans="1:16" x14ac:dyDescent="0.25">
      <c r="A50" s="61">
        <v>24</v>
      </c>
      <c r="B50" s="61" t="s">
        <v>102</v>
      </c>
      <c r="C50" s="46" t="s">
        <v>43</v>
      </c>
      <c r="D50" s="91" t="s">
        <v>14</v>
      </c>
      <c r="E50" s="114">
        <v>0.81161219664408646</v>
      </c>
      <c r="F50" s="114">
        <v>0.55969130159967961</v>
      </c>
      <c r="G50" s="114">
        <v>0.43600353578612255</v>
      </c>
      <c r="H50" s="114">
        <v>0.48806290671438679</v>
      </c>
      <c r="I50" s="114">
        <v>0.48777328286520683</v>
      </c>
      <c r="J50" s="114">
        <v>0.42517936627120101</v>
      </c>
      <c r="K50" s="114">
        <v>0.35284322374365823</v>
      </c>
      <c r="L50" s="114">
        <v>0.20047860534496756</v>
      </c>
      <c r="M50" s="114">
        <v>0.21374581032929185</v>
      </c>
      <c r="N50" s="4"/>
      <c r="O50" s="4"/>
      <c r="P50" s="4"/>
    </row>
    <row r="51" spans="1:16" x14ac:dyDescent="0.25">
      <c r="A51" s="61">
        <v>24</v>
      </c>
      <c r="B51" s="61" t="s">
        <v>178</v>
      </c>
      <c r="C51" s="46" t="s">
        <v>45</v>
      </c>
      <c r="D51" s="91" t="s">
        <v>14</v>
      </c>
      <c r="E51" s="114">
        <v>0</v>
      </c>
      <c r="F51" s="114">
        <v>0.18227935089961725</v>
      </c>
      <c r="G51" s="114">
        <v>0.25544679388392721</v>
      </c>
      <c r="H51" s="114">
        <v>0.29232908107283151</v>
      </c>
      <c r="I51" s="114">
        <v>0.22134583446620329</v>
      </c>
      <c r="J51" s="114">
        <v>0.26054743285706566</v>
      </c>
      <c r="K51" s="114">
        <v>0.35826581261356477</v>
      </c>
      <c r="L51" s="114">
        <v>0.60123660368722687</v>
      </c>
      <c r="M51" s="114">
        <v>1.661761004134207</v>
      </c>
      <c r="N51" s="4"/>
      <c r="O51" s="4"/>
      <c r="P51" s="4"/>
    </row>
    <row r="52" spans="1:16" x14ac:dyDescent="0.25">
      <c r="A52" s="61">
        <v>24</v>
      </c>
      <c r="B52" s="61" t="s">
        <v>179</v>
      </c>
      <c r="C52" s="46" t="s">
        <v>46</v>
      </c>
      <c r="D52" s="91" t="s">
        <v>14</v>
      </c>
      <c r="E52" s="114">
        <v>0.37083080106736488</v>
      </c>
      <c r="F52" s="114">
        <v>2.1343758327745981</v>
      </c>
      <c r="G52" s="114">
        <v>1.0396464328451474</v>
      </c>
      <c r="H52" s="114">
        <v>1.0952519555565148</v>
      </c>
      <c r="I52" s="114">
        <v>2.9171723956132927</v>
      </c>
      <c r="J52" s="114">
        <v>3.3649684411802987</v>
      </c>
      <c r="K52" s="114">
        <v>4.8617143735619894</v>
      </c>
      <c r="L52" s="113">
        <v>3.3342665303609391</v>
      </c>
      <c r="M52" s="114">
        <v>5.2482315530379315</v>
      </c>
      <c r="N52" s="4"/>
      <c r="O52" s="4"/>
      <c r="P52" s="4"/>
    </row>
    <row r="53" spans="1:16" x14ac:dyDescent="0.25">
      <c r="A53" s="61">
        <v>25</v>
      </c>
      <c r="B53" s="61"/>
      <c r="C53" s="64" t="s">
        <v>50</v>
      </c>
      <c r="D53" s="92" t="s">
        <v>14</v>
      </c>
      <c r="E53" s="112">
        <v>3.0416884170067028E-2</v>
      </c>
      <c r="F53" s="112">
        <v>0.80431121550800211</v>
      </c>
      <c r="G53" s="112">
        <v>0.77616821561541027</v>
      </c>
      <c r="H53" s="112">
        <v>0.89056048452595327</v>
      </c>
      <c r="I53" s="112">
        <v>2.6759638030447159</v>
      </c>
      <c r="J53" s="112">
        <v>2.9396979823311216</v>
      </c>
      <c r="K53" s="112">
        <v>3.2854318686771111</v>
      </c>
      <c r="L53" s="112">
        <v>3.3205429573133221</v>
      </c>
      <c r="M53" s="112">
        <v>4.0008264625920935</v>
      </c>
    </row>
    <row r="54" spans="1:16" x14ac:dyDescent="0.25">
      <c r="A54" s="61">
        <v>25</v>
      </c>
      <c r="B54" s="61" t="s">
        <v>175</v>
      </c>
      <c r="C54" s="46" t="s">
        <v>47</v>
      </c>
      <c r="D54" s="91" t="s">
        <v>14</v>
      </c>
      <c r="E54" s="114">
        <v>0</v>
      </c>
      <c r="F54" s="113">
        <v>0.56423174258169795</v>
      </c>
      <c r="G54" s="114">
        <v>0.53693804676392831</v>
      </c>
      <c r="H54" s="114">
        <v>0.58312630203742832</v>
      </c>
      <c r="I54" s="114">
        <v>1.2991010513077725</v>
      </c>
      <c r="J54" s="113">
        <v>1.2863178404043532</v>
      </c>
      <c r="K54" s="114">
        <v>0.80942782514571554</v>
      </c>
      <c r="L54" s="114">
        <v>0.42766886259993658</v>
      </c>
      <c r="M54" s="113">
        <v>0.5245946040884234</v>
      </c>
    </row>
    <row r="55" spans="1:16" x14ac:dyDescent="0.25">
      <c r="A55" s="61">
        <v>25</v>
      </c>
      <c r="B55" s="61" t="s">
        <v>176</v>
      </c>
      <c r="C55" s="46" t="s">
        <v>48</v>
      </c>
      <c r="D55" s="91" t="s">
        <v>14</v>
      </c>
      <c r="E55" s="114">
        <v>3.0416884170067028E-2</v>
      </c>
      <c r="F55" s="114">
        <v>0.24007947292630402</v>
      </c>
      <c r="G55" s="114">
        <v>0.23923016885148202</v>
      </c>
      <c r="H55" s="114">
        <v>0.30743418248852494</v>
      </c>
      <c r="I55" s="114">
        <v>0.490537070128931</v>
      </c>
      <c r="J55" s="114">
        <v>0.56027555096960568</v>
      </c>
      <c r="K55" s="114">
        <v>0.45365876446883691</v>
      </c>
      <c r="L55" s="114">
        <v>0.30576456242118971</v>
      </c>
      <c r="M55" s="114">
        <v>0.25194761363646662</v>
      </c>
    </row>
    <row r="56" spans="1:16" x14ac:dyDescent="0.25">
      <c r="A56" s="61">
        <v>25</v>
      </c>
      <c r="B56" s="61" t="s">
        <v>177</v>
      </c>
      <c r="C56" s="46" t="s">
        <v>49</v>
      </c>
      <c r="D56" s="91" t="s">
        <v>14</v>
      </c>
      <c r="E56" s="114">
        <v>0</v>
      </c>
      <c r="F56" s="114">
        <v>0</v>
      </c>
      <c r="G56" s="114">
        <v>0</v>
      </c>
      <c r="H56" s="114">
        <v>0</v>
      </c>
      <c r="I56" s="114">
        <v>0.88632568160801173</v>
      </c>
      <c r="J56" s="114">
        <v>1.0931045909571628</v>
      </c>
      <c r="K56" s="114">
        <v>2.0223452790625589</v>
      </c>
      <c r="L56" s="114">
        <v>2.5871095322921955</v>
      </c>
      <c r="M56" s="114">
        <v>3.2242842448672038</v>
      </c>
    </row>
    <row r="57" spans="1:16" x14ac:dyDescent="0.25">
      <c r="A57" s="61">
        <v>26</v>
      </c>
      <c r="B57" s="61"/>
      <c r="C57" s="64" t="s">
        <v>57</v>
      </c>
      <c r="D57" s="92" t="s">
        <v>14</v>
      </c>
      <c r="E57" s="117">
        <v>4.174079726415469</v>
      </c>
      <c r="F57" s="112">
        <v>2.1368190325064629</v>
      </c>
      <c r="G57" s="117">
        <v>3.7239662006618919</v>
      </c>
      <c r="H57" s="117">
        <v>3.9198445391370225</v>
      </c>
      <c r="I57" s="117">
        <v>3.1082492008210489</v>
      </c>
      <c r="J57" s="112">
        <v>3.1508569228365197</v>
      </c>
      <c r="K57" s="112">
        <v>3.1184398775752817</v>
      </c>
      <c r="L57" s="112">
        <v>2.9715750611311207</v>
      </c>
      <c r="M57" s="112">
        <v>2.2443195527789856</v>
      </c>
    </row>
    <row r="58" spans="1:16" x14ac:dyDescent="0.25">
      <c r="A58" s="61">
        <v>26</v>
      </c>
      <c r="B58" s="61" t="s">
        <v>175</v>
      </c>
      <c r="C58" s="46" t="s">
        <v>51</v>
      </c>
      <c r="D58" s="91" t="s">
        <v>14</v>
      </c>
      <c r="E58" s="116">
        <v>0.43666862652604538</v>
      </c>
      <c r="F58" s="114">
        <v>0.60206127920637098</v>
      </c>
      <c r="G58" s="116">
        <v>0.99769989542286142</v>
      </c>
      <c r="H58" s="116">
        <v>0.84110061799997371</v>
      </c>
      <c r="I58" s="116">
        <v>0.69045046759697859</v>
      </c>
      <c r="J58" s="114">
        <v>0.65843346870022768</v>
      </c>
      <c r="K58" s="114">
        <v>0.64083880533992199</v>
      </c>
      <c r="L58" s="114">
        <v>0.64264571305709572</v>
      </c>
      <c r="M58" s="114">
        <v>0.48331072856462293</v>
      </c>
    </row>
    <row r="59" spans="1:16" x14ac:dyDescent="0.25">
      <c r="A59" s="61">
        <v>26</v>
      </c>
      <c r="B59" s="61" t="s">
        <v>176</v>
      </c>
      <c r="C59" s="46" t="s">
        <v>52</v>
      </c>
      <c r="D59" s="91" t="s">
        <v>14</v>
      </c>
      <c r="E59" s="116">
        <v>1.3038950767595094</v>
      </c>
      <c r="F59" s="114">
        <v>0.29376011413879533</v>
      </c>
      <c r="G59" s="116">
        <v>0.83963673082860102</v>
      </c>
      <c r="H59" s="116">
        <v>0.92042508477194596</v>
      </c>
      <c r="I59" s="116">
        <v>0.3416683014497694</v>
      </c>
      <c r="J59" s="114">
        <v>0.43818294507652322</v>
      </c>
      <c r="K59" s="114">
        <v>0.42465467579419586</v>
      </c>
      <c r="L59" s="114">
        <v>0.69733035976241442</v>
      </c>
      <c r="M59" s="114">
        <v>0.52259994969543866</v>
      </c>
    </row>
    <row r="60" spans="1:16" x14ac:dyDescent="0.25">
      <c r="A60" s="61">
        <v>26</v>
      </c>
      <c r="B60" s="61" t="s">
        <v>177</v>
      </c>
      <c r="C60" s="46" t="s">
        <v>53</v>
      </c>
      <c r="D60" s="91" t="s">
        <v>14</v>
      </c>
      <c r="E60" s="113">
        <v>0.88657508735378721</v>
      </c>
      <c r="F60" s="114">
        <v>0.63784104483820947</v>
      </c>
      <c r="G60" s="116">
        <v>0.81800990416895225</v>
      </c>
      <c r="H60" s="116">
        <v>1.0141501040596568</v>
      </c>
      <c r="I60" s="116">
        <v>1.3149102259176666</v>
      </c>
      <c r="J60" s="114">
        <v>0.8203951659480172</v>
      </c>
      <c r="K60" s="114">
        <v>0.70748151355882982</v>
      </c>
      <c r="L60" s="114">
        <v>0.70971608798798114</v>
      </c>
      <c r="M60" s="114">
        <v>0.66713875648002963</v>
      </c>
    </row>
    <row r="61" spans="1:16" x14ac:dyDescent="0.25">
      <c r="A61" s="61">
        <v>26</v>
      </c>
      <c r="B61" s="61" t="s">
        <v>102</v>
      </c>
      <c r="C61" s="46" t="s">
        <v>54</v>
      </c>
      <c r="D61" s="91" t="s">
        <v>14</v>
      </c>
      <c r="E61" s="113">
        <v>0.60083007405770905</v>
      </c>
      <c r="F61" s="114">
        <v>0.3358578144976665</v>
      </c>
      <c r="G61" s="116">
        <v>0.62334050453377976</v>
      </c>
      <c r="H61" s="116">
        <v>0.61413712861876379</v>
      </c>
      <c r="I61" s="116">
        <v>0.44500478886613432</v>
      </c>
      <c r="J61" s="114">
        <v>0.50399574647512513</v>
      </c>
      <c r="K61" s="114">
        <v>0.3685454597160957</v>
      </c>
      <c r="L61" s="114">
        <v>0.4813765340843193</v>
      </c>
      <c r="M61" s="114">
        <v>0.35280421464817135</v>
      </c>
    </row>
    <row r="62" spans="1:16" x14ac:dyDescent="0.25">
      <c r="A62" s="61">
        <v>26</v>
      </c>
      <c r="B62" s="61" t="s">
        <v>178</v>
      </c>
      <c r="C62" s="46" t="s">
        <v>55</v>
      </c>
      <c r="D62" s="91" t="s">
        <v>14</v>
      </c>
      <c r="E62" s="116">
        <v>0.86094025655027195</v>
      </c>
      <c r="F62" s="114">
        <v>0.24391135924692403</v>
      </c>
      <c r="G62" s="116">
        <v>0.41443961844772004</v>
      </c>
      <c r="H62" s="113">
        <v>0.48610271289992985</v>
      </c>
      <c r="I62" s="116">
        <v>0.11456294023655132</v>
      </c>
      <c r="J62" s="114">
        <v>9.8539962721835336E-2</v>
      </c>
      <c r="K62" s="114">
        <v>6.7526845961625601E-2</v>
      </c>
      <c r="L62" s="114">
        <v>0.21501602059842431</v>
      </c>
      <c r="M62" s="114">
        <v>4.73301964434657E-2</v>
      </c>
    </row>
    <row r="63" spans="1:16" x14ac:dyDescent="0.25">
      <c r="A63" s="61">
        <v>26</v>
      </c>
      <c r="B63" s="61" t="s">
        <v>179</v>
      </c>
      <c r="C63" s="46" t="s">
        <v>56</v>
      </c>
      <c r="D63" s="91" t="s">
        <v>14</v>
      </c>
      <c r="E63" s="116">
        <v>8.517060516814691E-2</v>
      </c>
      <c r="F63" s="114">
        <v>2.3387420578496593E-2</v>
      </c>
      <c r="G63" s="116">
        <v>3.0839547259977753E-2</v>
      </c>
      <c r="H63" s="116">
        <v>4.3928890786752946E-2</v>
      </c>
      <c r="I63" s="116">
        <v>0.20165247675394909</v>
      </c>
      <c r="J63" s="114">
        <v>0.631309633914791</v>
      </c>
      <c r="K63" s="114">
        <v>0.90939257720461308</v>
      </c>
      <c r="L63" s="114">
        <v>0.22549034564088585</v>
      </c>
      <c r="M63" s="114">
        <v>0.17113570694725724</v>
      </c>
    </row>
    <row r="64" spans="1:16" x14ac:dyDescent="0.25">
      <c r="A64" s="61">
        <v>27</v>
      </c>
      <c r="B64" s="61"/>
      <c r="C64" s="64" t="s">
        <v>59</v>
      </c>
      <c r="D64" s="87" t="s">
        <v>14</v>
      </c>
      <c r="E64" s="112">
        <v>0.43438736021329039</v>
      </c>
      <c r="F64" s="112">
        <v>2.3965098287969497</v>
      </c>
      <c r="G64" s="112">
        <v>3.0096028982089305</v>
      </c>
      <c r="H64" s="112">
        <v>4.0501900887473736</v>
      </c>
      <c r="I64" s="112">
        <v>4.923954737345734</v>
      </c>
      <c r="J64" s="112">
        <v>8.5263074458801302</v>
      </c>
      <c r="K64" s="112">
        <v>5.0299755414530587</v>
      </c>
      <c r="L64" s="112">
        <v>4.9173331852448836</v>
      </c>
      <c r="M64" s="112">
        <v>6.300100969048426</v>
      </c>
    </row>
    <row r="65" spans="1:21" x14ac:dyDescent="0.25">
      <c r="A65" s="61">
        <v>27</v>
      </c>
      <c r="B65" s="61" t="s">
        <v>175</v>
      </c>
      <c r="C65" s="46" t="s">
        <v>59</v>
      </c>
      <c r="D65" s="89" t="s">
        <v>14</v>
      </c>
      <c r="E65" s="114">
        <v>0.43438736021329039</v>
      </c>
      <c r="F65" s="114">
        <v>2.3965098287969497</v>
      </c>
      <c r="G65" s="114">
        <v>3.0096028982089305</v>
      </c>
      <c r="H65" s="114">
        <v>4.0501900887473736</v>
      </c>
      <c r="I65" s="114">
        <v>4.923954737345734</v>
      </c>
      <c r="J65" s="114">
        <v>8.5263074458801302</v>
      </c>
      <c r="K65" s="114">
        <v>5.0299755414530587</v>
      </c>
      <c r="L65" s="114">
        <v>4.9173331852448836</v>
      </c>
      <c r="M65" s="114">
        <v>6.300100969048426</v>
      </c>
    </row>
    <row r="66" spans="1:21" x14ac:dyDescent="0.25">
      <c r="A66" s="61">
        <v>28</v>
      </c>
      <c r="B66" s="61"/>
      <c r="C66" s="64" t="s">
        <v>64</v>
      </c>
      <c r="D66" s="92" t="s">
        <v>14</v>
      </c>
      <c r="E66" s="112">
        <v>5.5212268788479424</v>
      </c>
      <c r="F66" s="112">
        <v>3.441720419026129</v>
      </c>
      <c r="G66" s="118">
        <v>3.8210003337224117</v>
      </c>
      <c r="H66" s="112">
        <v>4.2818745895074466</v>
      </c>
      <c r="I66" s="112">
        <v>4.7225042779109527</v>
      </c>
      <c r="J66" s="112">
        <v>4.5646282353273877</v>
      </c>
      <c r="K66" s="112">
        <v>5.1968071520544905</v>
      </c>
      <c r="L66" s="112">
        <v>3.2724164627633594</v>
      </c>
      <c r="M66" s="112">
        <v>2.5383931061933453</v>
      </c>
    </row>
    <row r="67" spans="1:21" x14ac:dyDescent="0.25">
      <c r="A67" s="61">
        <v>28</v>
      </c>
      <c r="B67" s="61" t="s">
        <v>175</v>
      </c>
      <c r="C67" s="46" t="s">
        <v>60</v>
      </c>
      <c r="D67" s="91" t="s">
        <v>14</v>
      </c>
      <c r="E67" s="114">
        <v>0</v>
      </c>
      <c r="F67" s="114">
        <v>0.57061163952916716</v>
      </c>
      <c r="G67" s="119">
        <v>0.57079025151915763</v>
      </c>
      <c r="H67" s="114">
        <v>0.79388383234676563</v>
      </c>
      <c r="I67" s="114">
        <v>1.0719614293414967</v>
      </c>
      <c r="J67" s="114">
        <v>0.78013088689184151</v>
      </c>
      <c r="K67" s="114">
        <v>0.82903546061875732</v>
      </c>
      <c r="L67" s="114">
        <v>0.76669301924777755</v>
      </c>
      <c r="M67" s="114">
        <v>0.69292031250352581</v>
      </c>
    </row>
    <row r="68" spans="1:21" x14ac:dyDescent="0.25">
      <c r="A68" s="61">
        <v>28</v>
      </c>
      <c r="B68" s="61" t="s">
        <v>176</v>
      </c>
      <c r="C68" s="46" t="s">
        <v>61</v>
      </c>
      <c r="D68" s="91" t="s">
        <v>14</v>
      </c>
      <c r="E68" s="114">
        <v>0</v>
      </c>
      <c r="F68" s="114">
        <v>0.10763068768922378</v>
      </c>
      <c r="G68" s="119">
        <v>0.21780605000473863</v>
      </c>
      <c r="H68" s="114">
        <v>0.21710781101934476</v>
      </c>
      <c r="I68" s="114">
        <v>0.34157105628199891</v>
      </c>
      <c r="J68" s="114">
        <v>0.74972500011783116</v>
      </c>
      <c r="K68" s="114">
        <v>0.95613021878254889</v>
      </c>
      <c r="L68" s="114">
        <v>0.44459642143466732</v>
      </c>
      <c r="M68" s="114">
        <v>0.21787010439375309</v>
      </c>
      <c r="U68" s="11"/>
    </row>
    <row r="69" spans="1:21" x14ac:dyDescent="0.25">
      <c r="A69" s="61">
        <v>28</v>
      </c>
      <c r="B69" s="61" t="s">
        <v>177</v>
      </c>
      <c r="C69" s="46" t="s">
        <v>62</v>
      </c>
      <c r="D69" s="91" t="s">
        <v>14</v>
      </c>
      <c r="E69" s="114">
        <v>0</v>
      </c>
      <c r="F69" s="114">
        <v>0</v>
      </c>
      <c r="G69" s="114">
        <v>0</v>
      </c>
      <c r="H69" s="114">
        <v>0</v>
      </c>
      <c r="I69" s="114">
        <v>0.776385520556789</v>
      </c>
      <c r="J69" s="114">
        <v>0.67470822276839482</v>
      </c>
      <c r="K69" s="114">
        <v>0.56037348576368229</v>
      </c>
      <c r="L69" s="114">
        <v>0.3825566681665416</v>
      </c>
      <c r="M69" s="114">
        <v>0.52670026997679309</v>
      </c>
    </row>
    <row r="70" spans="1:21" x14ac:dyDescent="0.25">
      <c r="A70" s="61">
        <v>28</v>
      </c>
      <c r="B70" s="61" t="s">
        <v>102</v>
      </c>
      <c r="C70" s="46" t="s">
        <v>63</v>
      </c>
      <c r="D70" s="89" t="s">
        <v>14</v>
      </c>
      <c r="E70" s="114">
        <v>5.5212268788479424</v>
      </c>
      <c r="F70" s="114">
        <v>2.7634780918077384</v>
      </c>
      <c r="G70" s="119">
        <v>3.0324040321985155</v>
      </c>
      <c r="H70" s="114">
        <v>3.2708829461413362</v>
      </c>
      <c r="I70" s="114">
        <v>2.532586271730668</v>
      </c>
      <c r="J70" s="114">
        <v>2.3600641255493198</v>
      </c>
      <c r="K70" s="114">
        <v>2.8512679868895026</v>
      </c>
      <c r="L70" s="114">
        <v>1.6785703539143726</v>
      </c>
      <c r="M70" s="113">
        <v>1.1009024193192736</v>
      </c>
    </row>
    <row r="71" spans="1:21" x14ac:dyDescent="0.25">
      <c r="A71" s="61">
        <v>29</v>
      </c>
      <c r="B71" s="61"/>
      <c r="C71" s="64" t="s">
        <v>68</v>
      </c>
      <c r="D71" s="92" t="s">
        <v>14</v>
      </c>
      <c r="E71" s="112">
        <v>0</v>
      </c>
      <c r="F71" s="112">
        <v>0.96779333484853947</v>
      </c>
      <c r="G71" s="112">
        <v>1.3583170945818626</v>
      </c>
      <c r="H71" s="112">
        <v>2.4987707423015006</v>
      </c>
      <c r="I71" s="112">
        <v>3.6902722580415963</v>
      </c>
      <c r="J71" s="112">
        <v>4.5844587723149628</v>
      </c>
      <c r="K71" s="112">
        <v>3.4675548052590934</v>
      </c>
      <c r="L71" s="112">
        <v>4.7561986720106377</v>
      </c>
      <c r="M71" s="112">
        <v>3.3403753939939742</v>
      </c>
    </row>
    <row r="72" spans="1:21" x14ac:dyDescent="0.25">
      <c r="A72" s="61">
        <v>29</v>
      </c>
      <c r="B72" s="61" t="s">
        <v>175</v>
      </c>
      <c r="C72" s="46" t="s">
        <v>70</v>
      </c>
      <c r="D72" s="97" t="s">
        <v>14</v>
      </c>
      <c r="E72" s="119">
        <v>0</v>
      </c>
      <c r="F72" s="119">
        <v>0.63814907332989335</v>
      </c>
      <c r="G72" s="119">
        <v>1.3020831513120257</v>
      </c>
      <c r="H72" s="119">
        <v>2.404892270128383</v>
      </c>
      <c r="I72" s="119">
        <v>1.695403141497456</v>
      </c>
      <c r="J72" s="119">
        <v>2.6561548852994887</v>
      </c>
      <c r="K72" s="119">
        <v>2.3772475057627958</v>
      </c>
      <c r="L72" s="119">
        <v>2.1665843377471372</v>
      </c>
      <c r="M72" s="119">
        <v>1.9321621463742031</v>
      </c>
    </row>
    <row r="73" spans="1:21" x14ac:dyDescent="0.25">
      <c r="A73" s="61">
        <v>29</v>
      </c>
      <c r="B73" s="61" t="s">
        <v>176</v>
      </c>
      <c r="C73" s="46" t="s">
        <v>65</v>
      </c>
      <c r="D73" s="91" t="s">
        <v>14</v>
      </c>
      <c r="E73" s="114">
        <v>0</v>
      </c>
      <c r="F73" s="114">
        <v>5.0812585978753759E-2</v>
      </c>
      <c r="G73" s="114">
        <v>5.6233943269837036E-2</v>
      </c>
      <c r="H73" s="114">
        <v>9.3878472173117955E-2</v>
      </c>
      <c r="I73" s="114">
        <v>0.12885036639812328</v>
      </c>
      <c r="J73" s="114">
        <v>0.10405038389403456</v>
      </c>
      <c r="K73" s="114">
        <v>2.3924961410533355E-2</v>
      </c>
      <c r="L73" s="114">
        <v>0.9086946529084502</v>
      </c>
      <c r="M73" s="114">
        <v>0.10298267562903507</v>
      </c>
    </row>
    <row r="74" spans="1:21" x14ac:dyDescent="0.25">
      <c r="A74" s="61">
        <v>29</v>
      </c>
      <c r="B74" s="61" t="s">
        <v>177</v>
      </c>
      <c r="C74" s="46" t="s">
        <v>66</v>
      </c>
      <c r="D74" s="91" t="s">
        <v>14</v>
      </c>
      <c r="E74" s="114">
        <v>0</v>
      </c>
      <c r="F74" s="113">
        <v>0.27883167553989247</v>
      </c>
      <c r="G74" s="114">
        <v>0</v>
      </c>
      <c r="H74" s="114">
        <v>0</v>
      </c>
      <c r="I74" s="114">
        <v>1.7728299344137803</v>
      </c>
      <c r="J74" s="114">
        <v>1.7302364455150365</v>
      </c>
      <c r="K74" s="113">
        <v>1.0371173618610598</v>
      </c>
      <c r="L74" s="114">
        <v>0.25132126409884076</v>
      </c>
      <c r="M74" s="114">
        <v>0.87796450634073719</v>
      </c>
    </row>
    <row r="75" spans="1:21" x14ac:dyDescent="0.25">
      <c r="A75" s="61">
        <v>29</v>
      </c>
      <c r="B75" s="61" t="s">
        <v>102</v>
      </c>
      <c r="C75" s="46" t="s">
        <v>67</v>
      </c>
      <c r="D75" s="91" t="s">
        <v>14</v>
      </c>
      <c r="E75" s="114">
        <v>0</v>
      </c>
      <c r="F75" s="114">
        <v>0</v>
      </c>
      <c r="G75" s="114">
        <v>0</v>
      </c>
      <c r="H75" s="114">
        <v>0</v>
      </c>
      <c r="I75" s="114">
        <v>9.3188815732236738E-2</v>
      </c>
      <c r="J75" s="114">
        <v>9.4017057606402471E-2</v>
      </c>
      <c r="K75" s="114">
        <v>2.9264976224705246E-2</v>
      </c>
      <c r="L75" s="114">
        <v>1.4295984172562086</v>
      </c>
      <c r="M75" s="114">
        <v>0.42726606564999886</v>
      </c>
    </row>
    <row r="76" spans="1:21" x14ac:dyDescent="0.25">
      <c r="A76" s="61">
        <v>30</v>
      </c>
      <c r="B76" s="61"/>
      <c r="C76" s="64" t="s">
        <v>71</v>
      </c>
      <c r="D76" s="92" t="s">
        <v>14</v>
      </c>
      <c r="E76" s="112">
        <v>0</v>
      </c>
      <c r="F76" s="112">
        <v>0</v>
      </c>
      <c r="G76" s="112">
        <v>0</v>
      </c>
      <c r="H76" s="112">
        <v>0</v>
      </c>
      <c r="I76" s="112">
        <v>0.16149679776080778</v>
      </c>
      <c r="J76" s="112">
        <v>6.4893264877638648E-2</v>
      </c>
      <c r="K76" s="117">
        <v>0.21194998269075505</v>
      </c>
      <c r="L76" s="117">
        <v>0.23881168022706886</v>
      </c>
      <c r="M76" s="112">
        <v>0.23075253132114112</v>
      </c>
    </row>
    <row r="77" spans="1:21" x14ac:dyDescent="0.25">
      <c r="A77" s="61">
        <v>30</v>
      </c>
      <c r="B77" s="61" t="s">
        <v>175</v>
      </c>
      <c r="C77" s="46" t="s">
        <v>71</v>
      </c>
      <c r="D77" s="94" t="s">
        <v>14</v>
      </c>
      <c r="E77" s="123">
        <v>0</v>
      </c>
      <c r="F77" s="123">
        <v>0</v>
      </c>
      <c r="G77" s="123">
        <v>0</v>
      </c>
      <c r="H77" s="123">
        <v>0</v>
      </c>
      <c r="I77" s="113">
        <v>0.16149679776080778</v>
      </c>
      <c r="J77" s="114">
        <v>6.4893264877638648E-2</v>
      </c>
      <c r="K77" s="124">
        <v>0.21194998269075505</v>
      </c>
      <c r="L77" s="124">
        <v>0.23881168022706886</v>
      </c>
      <c r="M77" s="123">
        <v>0.23075253132114112</v>
      </c>
    </row>
    <row r="78" spans="1:21" x14ac:dyDescent="0.25">
      <c r="A78" s="61">
        <v>31</v>
      </c>
      <c r="B78" s="61"/>
      <c r="C78" s="64" t="s">
        <v>76</v>
      </c>
      <c r="D78" s="92" t="s">
        <v>14</v>
      </c>
      <c r="E78" s="112">
        <v>0.41061495692047051</v>
      </c>
      <c r="F78" s="112">
        <v>0.43890442025899196</v>
      </c>
      <c r="G78" s="118">
        <v>1.0136928428686522</v>
      </c>
      <c r="H78" s="112">
        <v>3.330588127920822</v>
      </c>
      <c r="I78" s="112">
        <v>2.9751511931801704</v>
      </c>
      <c r="J78" s="112">
        <v>2.6448195243027746</v>
      </c>
      <c r="K78" s="112">
        <v>2.6630725416642393</v>
      </c>
      <c r="L78" s="122">
        <v>2.0889192697890313</v>
      </c>
      <c r="M78" s="112">
        <v>1.096976233615687</v>
      </c>
    </row>
    <row r="79" spans="1:21" x14ac:dyDescent="0.25">
      <c r="A79" s="61">
        <v>31</v>
      </c>
      <c r="B79" s="61" t="s">
        <v>175</v>
      </c>
      <c r="C79" s="46" t="s">
        <v>72</v>
      </c>
      <c r="D79" s="91" t="s">
        <v>14</v>
      </c>
      <c r="E79" s="114">
        <v>0</v>
      </c>
      <c r="F79" s="114">
        <v>4.3294294160882166E-2</v>
      </c>
      <c r="G79" s="119">
        <v>0.11680862970568635</v>
      </c>
      <c r="H79" s="114">
        <v>0.31093691139454921</v>
      </c>
      <c r="I79" s="114">
        <v>0.40078341399306833</v>
      </c>
      <c r="J79" s="114">
        <v>0</v>
      </c>
      <c r="K79" s="114">
        <v>0</v>
      </c>
      <c r="L79" s="115">
        <v>0.34701630916986065</v>
      </c>
      <c r="M79" s="114">
        <v>0.23941391178692439</v>
      </c>
    </row>
    <row r="80" spans="1:21" x14ac:dyDescent="0.25">
      <c r="A80" s="61">
        <v>31</v>
      </c>
      <c r="B80" s="61" t="s">
        <v>176</v>
      </c>
      <c r="C80" s="46" t="s">
        <v>73</v>
      </c>
      <c r="D80" s="91" t="s">
        <v>14</v>
      </c>
      <c r="E80" s="114">
        <v>0</v>
      </c>
      <c r="F80" s="114">
        <v>3.6530508741674364E-2</v>
      </c>
      <c r="G80" s="119">
        <v>5.9533187672989686E-2</v>
      </c>
      <c r="H80" s="114">
        <v>0.16058243990007012</v>
      </c>
      <c r="I80" s="114">
        <v>1.0565851860656981</v>
      </c>
      <c r="J80" s="114">
        <v>0.55111734790621214</v>
      </c>
      <c r="K80" s="113">
        <v>0.44733122493477895</v>
      </c>
      <c r="L80" s="115">
        <v>0.75014545632742446</v>
      </c>
      <c r="M80" s="114">
        <v>0.46393906295862414</v>
      </c>
    </row>
    <row r="81" spans="1:18" x14ac:dyDescent="0.25">
      <c r="A81" s="61">
        <v>31</v>
      </c>
      <c r="B81" s="61" t="s">
        <v>177</v>
      </c>
      <c r="C81" s="46" t="s">
        <v>74</v>
      </c>
      <c r="D81" s="91" t="s">
        <v>14</v>
      </c>
      <c r="E81" s="114">
        <v>0</v>
      </c>
      <c r="F81" s="114">
        <v>0</v>
      </c>
      <c r="G81" s="119">
        <v>0.12233766005080023</v>
      </c>
      <c r="H81" s="113">
        <v>0.28514882040871081</v>
      </c>
      <c r="I81" s="114">
        <v>0.31603286600829789</v>
      </c>
      <c r="J81" s="114">
        <v>0.25138968299057746</v>
      </c>
      <c r="K81" s="114">
        <v>0.23265216002156633</v>
      </c>
      <c r="L81" s="115">
        <v>0.22568681870961907</v>
      </c>
      <c r="M81" s="114">
        <v>7.0010705813062221E-2</v>
      </c>
      <c r="R81" s="11"/>
    </row>
    <row r="82" spans="1:18" x14ac:dyDescent="0.25">
      <c r="A82" s="61">
        <v>31</v>
      </c>
      <c r="B82" s="61" t="s">
        <v>102</v>
      </c>
      <c r="C82" s="46" t="s">
        <v>75</v>
      </c>
      <c r="D82" s="91" t="s">
        <v>14</v>
      </c>
      <c r="E82" s="114">
        <v>0</v>
      </c>
      <c r="F82" s="114">
        <v>0</v>
      </c>
      <c r="G82" s="119">
        <v>7.3254409629321601E-2</v>
      </c>
      <c r="H82" s="114">
        <v>9.6699336518769538E-2</v>
      </c>
      <c r="I82" s="113">
        <v>9.6708848557776977E-2</v>
      </c>
      <c r="J82" s="114">
        <v>0.13215946875171081</v>
      </c>
      <c r="K82" s="114">
        <v>0.16756381401768397</v>
      </c>
      <c r="L82" s="115">
        <v>0.24935465858621148</v>
      </c>
      <c r="M82" s="114">
        <v>9.3399749189262554E-2</v>
      </c>
      <c r="R82" s="11"/>
    </row>
    <row r="83" spans="1:18" x14ac:dyDescent="0.25">
      <c r="A83" s="61">
        <v>31</v>
      </c>
      <c r="B83" s="61" t="s">
        <v>178</v>
      </c>
      <c r="C83" s="46" t="s">
        <v>100</v>
      </c>
      <c r="D83" s="91" t="s">
        <v>14</v>
      </c>
      <c r="E83" s="114">
        <v>0.41061495692047051</v>
      </c>
      <c r="F83" s="113">
        <v>0.3590796173564354</v>
      </c>
      <c r="G83" s="119">
        <v>0.64175895580985443</v>
      </c>
      <c r="H83" s="114">
        <v>2.4772206196987225</v>
      </c>
      <c r="I83" s="114">
        <v>1.1050408785553298</v>
      </c>
      <c r="J83" s="114">
        <v>1.7101530246542742</v>
      </c>
      <c r="K83" s="114">
        <v>1.81552534269021</v>
      </c>
      <c r="L83" s="115">
        <v>0.5167160269959159</v>
      </c>
      <c r="M83" s="114">
        <v>0.2302128038678139</v>
      </c>
      <c r="R83" s="11"/>
    </row>
    <row r="84" spans="1:18" x14ac:dyDescent="0.25">
      <c r="A84" s="61">
        <v>32</v>
      </c>
      <c r="B84" s="61"/>
      <c r="C84" s="64" t="s">
        <v>77</v>
      </c>
      <c r="D84" s="92" t="s">
        <v>14</v>
      </c>
      <c r="E84" s="112">
        <v>0</v>
      </c>
      <c r="F84" s="112">
        <v>0.32475604643311362</v>
      </c>
      <c r="G84" s="112">
        <v>0.28057557275963441</v>
      </c>
      <c r="H84" s="112">
        <v>0.57685341495658271</v>
      </c>
      <c r="I84" s="112">
        <v>0.91722109433145671</v>
      </c>
      <c r="J84" s="112">
        <v>1.1112138860982028</v>
      </c>
      <c r="K84" s="112">
        <v>1.0917347754937932</v>
      </c>
      <c r="L84" s="112">
        <v>1.9204815138943812</v>
      </c>
      <c r="M84" s="112">
        <v>0.4292711377230829</v>
      </c>
    </row>
    <row r="85" spans="1:18" x14ac:dyDescent="0.25">
      <c r="A85" s="61">
        <v>32</v>
      </c>
      <c r="B85" s="61" t="s">
        <v>175</v>
      </c>
      <c r="C85" s="46" t="s">
        <v>77</v>
      </c>
      <c r="D85" s="91" t="s">
        <v>14</v>
      </c>
      <c r="E85" s="114">
        <v>0</v>
      </c>
      <c r="F85" s="114">
        <v>0.32475604643311362</v>
      </c>
      <c r="G85" s="114">
        <v>0.28057557275963441</v>
      </c>
      <c r="H85" s="114">
        <v>0.57685341495658271</v>
      </c>
      <c r="I85" s="114">
        <v>0.91722109433145671</v>
      </c>
      <c r="J85" s="114">
        <v>1.1112138860982028</v>
      </c>
      <c r="K85" s="114">
        <v>1.0917347754937932</v>
      </c>
      <c r="L85" s="114">
        <v>1.9204815138943812</v>
      </c>
      <c r="M85" s="114">
        <v>0.4292711377230829</v>
      </c>
    </row>
    <row r="86" spans="1:18" x14ac:dyDescent="0.25">
      <c r="A86" s="61">
        <v>33</v>
      </c>
      <c r="B86" s="61"/>
      <c r="C86" s="64" t="s">
        <v>81</v>
      </c>
      <c r="D86" s="92" t="s">
        <v>14</v>
      </c>
      <c r="E86" s="117">
        <v>0.20563055204441638</v>
      </c>
      <c r="F86" s="117">
        <v>0.10689169660414821</v>
      </c>
      <c r="G86" s="112">
        <v>0.24090775075139015</v>
      </c>
      <c r="H86" s="112">
        <v>0.16602267828096962</v>
      </c>
      <c r="I86" s="117">
        <v>0.35205527930298386</v>
      </c>
      <c r="J86" s="112">
        <v>0.35712867855396097</v>
      </c>
      <c r="K86" s="112">
        <v>0.32746699668241042</v>
      </c>
      <c r="L86" s="112">
        <v>0.52255050653545509</v>
      </c>
      <c r="M86" s="112">
        <v>0.31289660990025231</v>
      </c>
    </row>
    <row r="87" spans="1:18" x14ac:dyDescent="0.25">
      <c r="A87" s="61">
        <v>33</v>
      </c>
      <c r="B87" s="61" t="s">
        <v>175</v>
      </c>
      <c r="C87" s="46" t="s">
        <v>78</v>
      </c>
      <c r="D87" s="91" t="s">
        <v>14</v>
      </c>
      <c r="E87" s="116">
        <v>2.3757900251573691E-2</v>
      </c>
      <c r="F87" s="114">
        <v>0</v>
      </c>
      <c r="G87" s="114">
        <v>0</v>
      </c>
      <c r="H87" s="114">
        <v>0</v>
      </c>
      <c r="I87" s="116">
        <v>1.0727249423357794E-2</v>
      </c>
      <c r="J87" s="114">
        <v>0.24313424816264906</v>
      </c>
      <c r="K87" s="114">
        <v>0.2399516629865778</v>
      </c>
      <c r="L87" s="114">
        <v>0.20083235812694039</v>
      </c>
      <c r="M87" s="114">
        <v>0.11680762974634616</v>
      </c>
    </row>
    <row r="88" spans="1:18" x14ac:dyDescent="0.25">
      <c r="A88" s="61">
        <v>33</v>
      </c>
      <c r="B88" s="61" t="s">
        <v>176</v>
      </c>
      <c r="C88" s="46" t="s">
        <v>80</v>
      </c>
      <c r="D88" s="91" t="s">
        <v>14</v>
      </c>
      <c r="E88" s="116">
        <v>2.6727637783020394E-2</v>
      </c>
      <c r="F88" s="116">
        <v>2.7304542089935251E-2</v>
      </c>
      <c r="G88" s="114">
        <v>5.2990618263347992E-2</v>
      </c>
      <c r="H88" s="114">
        <v>4.4608086601292514E-2</v>
      </c>
      <c r="I88" s="116">
        <v>0.1952322192718253</v>
      </c>
      <c r="J88" s="114">
        <v>4.1777050326247379E-2</v>
      </c>
      <c r="K88" s="114">
        <v>4.3339641741027675E-2</v>
      </c>
      <c r="L88" s="114">
        <v>0.25598714491155244</v>
      </c>
      <c r="M88" s="114">
        <v>0.1556886684933419</v>
      </c>
    </row>
    <row r="89" spans="1:18" x14ac:dyDescent="0.25">
      <c r="A89" s="61">
        <v>33</v>
      </c>
      <c r="B89" s="61" t="s">
        <v>177</v>
      </c>
      <c r="C89" s="46" t="s">
        <v>79</v>
      </c>
      <c r="D89" s="91" t="s">
        <v>14</v>
      </c>
      <c r="E89" s="116">
        <v>0.15514501400982228</v>
      </c>
      <c r="F89" s="116">
        <v>7.9587154514212957E-2</v>
      </c>
      <c r="G89" s="114">
        <v>0.18791713248804215</v>
      </c>
      <c r="H89" s="114">
        <v>0.12141459167967709</v>
      </c>
      <c r="I89" s="116">
        <v>0.14609581060780075</v>
      </c>
      <c r="J89" s="114">
        <v>7.2217380065064563E-2</v>
      </c>
      <c r="K89" s="114">
        <v>4.4175691954804946E-2</v>
      </c>
      <c r="L89" s="114">
        <v>6.573100349696237E-2</v>
      </c>
      <c r="M89" s="114">
        <v>4.0400311660564278E-2</v>
      </c>
    </row>
    <row r="90" spans="1:18" x14ac:dyDescent="0.25">
      <c r="A90" s="61">
        <v>34</v>
      </c>
      <c r="B90" s="61"/>
      <c r="C90" s="64" t="s">
        <v>83</v>
      </c>
      <c r="D90" s="92" t="s">
        <v>14</v>
      </c>
      <c r="E90" s="112">
        <v>0</v>
      </c>
      <c r="F90" s="112">
        <v>3.1578804662825748</v>
      </c>
      <c r="G90" s="112">
        <v>0.50644100580851492</v>
      </c>
      <c r="H90" s="112">
        <v>0.54930395172085766</v>
      </c>
      <c r="I90" s="112">
        <v>6.5169088833583118</v>
      </c>
      <c r="J90" s="112">
        <v>8.6400453668230153</v>
      </c>
      <c r="K90" s="117">
        <v>7.1704025188514748</v>
      </c>
      <c r="L90" s="112">
        <v>9.1988879037218929</v>
      </c>
      <c r="M90" s="122">
        <v>5.4491402682062882</v>
      </c>
    </row>
    <row r="91" spans="1:18" x14ac:dyDescent="0.25">
      <c r="A91" s="61">
        <v>34</v>
      </c>
      <c r="B91" s="61" t="s">
        <v>175</v>
      </c>
      <c r="C91" s="46" t="s">
        <v>84</v>
      </c>
      <c r="D91" s="91" t="s">
        <v>14</v>
      </c>
      <c r="E91" s="114">
        <v>0</v>
      </c>
      <c r="F91" s="114">
        <v>0</v>
      </c>
      <c r="G91" s="114">
        <v>0</v>
      </c>
      <c r="H91" s="114">
        <v>0</v>
      </c>
      <c r="I91" s="113">
        <v>4.7269869859871889</v>
      </c>
      <c r="J91" s="113">
        <v>5.2966219065232449</v>
      </c>
      <c r="K91" s="113">
        <v>3.9310051296217701</v>
      </c>
      <c r="L91" s="114">
        <v>5.9414985725184017</v>
      </c>
      <c r="M91" s="115">
        <v>2.8188341374747981</v>
      </c>
    </row>
    <row r="92" spans="1:18" x14ac:dyDescent="0.25">
      <c r="A92" s="61">
        <v>34</v>
      </c>
      <c r="B92" s="61" t="s">
        <v>176</v>
      </c>
      <c r="C92" s="46" t="s">
        <v>82</v>
      </c>
      <c r="D92" s="91" t="s">
        <v>14</v>
      </c>
      <c r="E92" s="114">
        <v>0</v>
      </c>
      <c r="F92" s="114">
        <v>3.1578804662825748</v>
      </c>
      <c r="G92" s="114">
        <v>0.50644100580851492</v>
      </c>
      <c r="H92" s="114">
        <v>0.54930395172085766</v>
      </c>
      <c r="I92" s="114">
        <v>1.7899218973711226</v>
      </c>
      <c r="J92" s="114">
        <v>3.3434234602997699</v>
      </c>
      <c r="K92" s="113">
        <v>3.2393973892297057</v>
      </c>
      <c r="L92" s="114">
        <v>3.2573893312034925</v>
      </c>
      <c r="M92" s="115">
        <v>2.6303061307314897</v>
      </c>
    </row>
    <row r="93" spans="1:18" x14ac:dyDescent="0.25">
      <c r="A93" s="61">
        <v>35</v>
      </c>
      <c r="B93" s="61"/>
      <c r="C93" s="64" t="s">
        <v>90</v>
      </c>
      <c r="D93" s="92" t="s">
        <v>14</v>
      </c>
      <c r="E93" s="112">
        <v>1.4230448967658489</v>
      </c>
      <c r="F93" s="112">
        <v>2.9581144326524997</v>
      </c>
      <c r="G93" s="112">
        <v>2.0353122602143703</v>
      </c>
      <c r="H93" s="112">
        <v>2.4136791157840669</v>
      </c>
      <c r="I93" s="117">
        <v>2.2843547438875396</v>
      </c>
      <c r="J93" s="112">
        <v>1.4766111421903474</v>
      </c>
      <c r="K93" s="112">
        <v>1.1107008647641767</v>
      </c>
      <c r="L93" s="112">
        <v>0.65526206248126584</v>
      </c>
      <c r="M93" s="112">
        <v>0.36493570030779032</v>
      </c>
    </row>
    <row r="94" spans="1:18" x14ac:dyDescent="0.25">
      <c r="A94" s="61">
        <v>35</v>
      </c>
      <c r="B94" s="61" t="s">
        <v>175</v>
      </c>
      <c r="C94" s="46" t="s">
        <v>85</v>
      </c>
      <c r="D94" s="91" t="s">
        <v>14</v>
      </c>
      <c r="E94" s="114">
        <v>0.29186947267494462</v>
      </c>
      <c r="F94" s="113">
        <v>0.27882457810920852</v>
      </c>
      <c r="G94" s="114">
        <v>0.5412578201561915</v>
      </c>
      <c r="H94" s="113">
        <v>0.459415254568316</v>
      </c>
      <c r="I94" s="116">
        <v>0.65385150465992448</v>
      </c>
      <c r="J94" s="114">
        <v>0.44603639424940261</v>
      </c>
      <c r="K94" s="114">
        <v>0.57365716346123852</v>
      </c>
      <c r="L94" s="114">
        <v>0.14737580932109304</v>
      </c>
      <c r="M94" s="114">
        <v>0.14734210537080036</v>
      </c>
    </row>
    <row r="95" spans="1:18" x14ac:dyDescent="0.25">
      <c r="A95" s="61">
        <v>35</v>
      </c>
      <c r="B95" s="61" t="s">
        <v>176</v>
      </c>
      <c r="C95" s="46" t="s">
        <v>86</v>
      </c>
      <c r="D95" s="91" t="s">
        <v>14</v>
      </c>
      <c r="E95" s="114">
        <v>0</v>
      </c>
      <c r="F95" s="114">
        <v>2.3664601985862901</v>
      </c>
      <c r="G95" s="114">
        <v>1.1902373680602336</v>
      </c>
      <c r="H95" s="114">
        <v>1.5943074263576935</v>
      </c>
      <c r="I95" s="116">
        <v>1.0363349180821468</v>
      </c>
      <c r="J95" s="114">
        <v>0.72531944037070761</v>
      </c>
      <c r="K95" s="114">
        <v>0.30726672537207989</v>
      </c>
      <c r="L95" s="114">
        <v>3.0058050355269841E-2</v>
      </c>
      <c r="M95" s="114">
        <v>6.051029929351659E-2</v>
      </c>
    </row>
    <row r="96" spans="1:18" x14ac:dyDescent="0.25">
      <c r="A96" s="61">
        <v>35</v>
      </c>
      <c r="B96" s="61" t="s">
        <v>177</v>
      </c>
      <c r="C96" s="46" t="s">
        <v>87</v>
      </c>
      <c r="D96" s="91" t="s">
        <v>14</v>
      </c>
      <c r="E96" s="114">
        <v>0</v>
      </c>
      <c r="F96" s="114">
        <v>0</v>
      </c>
      <c r="G96" s="114">
        <v>0</v>
      </c>
      <c r="H96" s="114">
        <v>0</v>
      </c>
      <c r="I96" s="116">
        <v>0.24405457103281897</v>
      </c>
      <c r="J96" s="114">
        <v>0.18379491136012363</v>
      </c>
      <c r="K96" s="114">
        <v>7.333851545698504E-2</v>
      </c>
      <c r="L96" s="114">
        <v>1.5317167917716536E-2</v>
      </c>
      <c r="M96" s="114">
        <v>7.2083644699200089E-2</v>
      </c>
    </row>
    <row r="97" spans="1:22" x14ac:dyDescent="0.25">
      <c r="A97" s="61">
        <v>35</v>
      </c>
      <c r="B97" s="61" t="s">
        <v>102</v>
      </c>
      <c r="C97" s="46" t="s">
        <v>99</v>
      </c>
      <c r="D97" s="91" t="s">
        <v>14</v>
      </c>
      <c r="E97" s="114">
        <v>0</v>
      </c>
      <c r="F97" s="114">
        <v>0</v>
      </c>
      <c r="G97" s="114">
        <v>6.3804031593172467E-2</v>
      </c>
      <c r="H97" s="114">
        <v>0.1717778286701821</v>
      </c>
      <c r="I97" s="116">
        <v>0.28718064001267007</v>
      </c>
      <c r="J97" s="114">
        <v>0.10220768527686522</v>
      </c>
      <c r="K97" s="114">
        <v>0.14957266491004015</v>
      </c>
      <c r="L97" s="114">
        <v>0.32235183604269618</v>
      </c>
      <c r="M97" s="114">
        <v>2.7432690312072919E-2</v>
      </c>
      <c r="S97" s="11"/>
    </row>
    <row r="98" spans="1:22" x14ac:dyDescent="0.25">
      <c r="A98" s="61">
        <v>35</v>
      </c>
      <c r="B98" s="61" t="s">
        <v>178</v>
      </c>
      <c r="C98" s="46" t="s">
        <v>91</v>
      </c>
      <c r="D98" s="89" t="s">
        <v>14</v>
      </c>
      <c r="E98" s="114">
        <v>1.1311754240909044</v>
      </c>
      <c r="F98" s="114">
        <v>0.31282965595700052</v>
      </c>
      <c r="G98" s="114">
        <v>0.24001304040477245</v>
      </c>
      <c r="H98" s="114">
        <v>0.18817860618787541</v>
      </c>
      <c r="I98" s="116">
        <v>4.3565921678200566E-2</v>
      </c>
      <c r="J98" s="114">
        <v>0</v>
      </c>
      <c r="K98" s="114">
        <v>0</v>
      </c>
      <c r="L98" s="114">
        <v>0</v>
      </c>
      <c r="M98" s="114">
        <v>0</v>
      </c>
      <c r="S98" s="11"/>
      <c r="V98" s="24"/>
    </row>
    <row r="99" spans="1:22" x14ac:dyDescent="0.25">
      <c r="A99" s="61">
        <v>35</v>
      </c>
      <c r="B99" s="61" t="s">
        <v>179</v>
      </c>
      <c r="C99" s="46" t="s">
        <v>89</v>
      </c>
      <c r="D99" s="94" t="s">
        <v>14</v>
      </c>
      <c r="E99" s="114">
        <v>0</v>
      </c>
      <c r="F99" s="123">
        <v>0</v>
      </c>
      <c r="G99" s="123">
        <v>0</v>
      </c>
      <c r="H99" s="123">
        <v>0</v>
      </c>
      <c r="I99" s="124">
        <v>1.9367188421778658E-2</v>
      </c>
      <c r="J99" s="123">
        <v>1.9252710933248443E-2</v>
      </c>
      <c r="K99" s="123">
        <v>6.8657955638332657E-3</v>
      </c>
      <c r="L99" s="123">
        <v>0.14015919884449016</v>
      </c>
      <c r="M99" s="123">
        <v>5.756696063220039E-2</v>
      </c>
      <c r="S99" s="11"/>
    </row>
    <row r="100" spans="1:22" x14ac:dyDescent="0.25">
      <c r="A100" s="61">
        <v>36</v>
      </c>
      <c r="B100" s="61"/>
      <c r="C100" s="64" t="s">
        <v>97</v>
      </c>
      <c r="D100" s="87" t="s">
        <v>14</v>
      </c>
      <c r="E100" s="117">
        <v>4.8670120693080747</v>
      </c>
      <c r="F100" s="112">
        <v>3.0540165666195129</v>
      </c>
      <c r="G100" s="112">
        <v>3.078097169197263</v>
      </c>
      <c r="H100" s="112">
        <v>3.2771611707138479</v>
      </c>
      <c r="I100" s="112">
        <v>1.5184975700488552</v>
      </c>
      <c r="J100" s="112">
        <v>2.0671226310944562</v>
      </c>
      <c r="K100" s="112">
        <v>1.1189212184972721</v>
      </c>
      <c r="L100" s="112">
        <v>1.5054298441689102</v>
      </c>
      <c r="M100" s="112">
        <v>0.93602169235361921</v>
      </c>
    </row>
    <row r="101" spans="1:22" x14ac:dyDescent="0.25">
      <c r="A101" s="61">
        <v>36</v>
      </c>
      <c r="B101" s="61" t="s">
        <v>175</v>
      </c>
      <c r="C101" s="46" t="s">
        <v>92</v>
      </c>
      <c r="D101" s="89" t="s">
        <v>14</v>
      </c>
      <c r="E101" s="116">
        <v>1.2974729382266594</v>
      </c>
      <c r="F101" s="114">
        <v>0.81259586478321433</v>
      </c>
      <c r="G101" s="114">
        <v>1.1480671530512934</v>
      </c>
      <c r="H101" s="114">
        <v>1.2504848944340128</v>
      </c>
      <c r="I101" s="114">
        <v>0.69366656601471</v>
      </c>
      <c r="J101" s="114">
        <v>0.66523957982483395</v>
      </c>
      <c r="K101" s="114">
        <v>0.52558178345868767</v>
      </c>
      <c r="L101" s="114">
        <v>0.59480612647135556</v>
      </c>
      <c r="M101" s="114">
        <v>0.30755089441047601</v>
      </c>
    </row>
    <row r="102" spans="1:22" x14ac:dyDescent="0.25">
      <c r="A102" s="61">
        <v>36</v>
      </c>
      <c r="B102" s="61" t="s">
        <v>176</v>
      </c>
      <c r="C102" s="46" t="s">
        <v>93</v>
      </c>
      <c r="D102" s="91" t="s">
        <v>14</v>
      </c>
      <c r="E102" s="114">
        <v>4.1942061667167137E-2</v>
      </c>
      <c r="F102" s="114">
        <v>0.31597807620840757</v>
      </c>
      <c r="G102" s="114">
        <v>0.25754377125881245</v>
      </c>
      <c r="H102" s="114">
        <v>0.39493301774747064</v>
      </c>
      <c r="I102" s="114">
        <v>0.2562241462496827</v>
      </c>
      <c r="J102" s="114">
        <v>0.2447512547209521</v>
      </c>
      <c r="K102" s="114">
        <v>0.16837701842002706</v>
      </c>
      <c r="L102" s="114">
        <v>0.25563365632960672</v>
      </c>
      <c r="M102" s="114">
        <v>0.13035731774744455</v>
      </c>
    </row>
    <row r="103" spans="1:22" x14ac:dyDescent="0.25">
      <c r="A103" s="61">
        <v>36</v>
      </c>
      <c r="B103" s="61" t="s">
        <v>177</v>
      </c>
      <c r="C103" s="46" t="s">
        <v>94</v>
      </c>
      <c r="D103" s="91" t="s">
        <v>14</v>
      </c>
      <c r="E103" s="116">
        <v>0.20977266576998765</v>
      </c>
      <c r="F103" s="114">
        <v>4.0051065440059645E-2</v>
      </c>
      <c r="G103" s="114">
        <v>0</v>
      </c>
      <c r="H103" s="114">
        <v>7.5580216368046932E-2</v>
      </c>
      <c r="I103" s="114">
        <v>5.0330430514913815E-2</v>
      </c>
      <c r="J103" s="113">
        <v>0.12357048100144184</v>
      </c>
      <c r="K103" s="114">
        <v>0.12963112725441617</v>
      </c>
      <c r="L103" s="114">
        <v>0.17119096669065412</v>
      </c>
      <c r="M103" s="114">
        <v>0.13489614273923242</v>
      </c>
    </row>
    <row r="104" spans="1:22" x14ac:dyDescent="0.25">
      <c r="A104" s="61">
        <v>36</v>
      </c>
      <c r="B104" s="61" t="s">
        <v>102</v>
      </c>
      <c r="C104" s="46" t="s">
        <v>95</v>
      </c>
      <c r="D104" s="91" t="s">
        <v>14</v>
      </c>
      <c r="E104" s="129">
        <v>0.21509127523058222</v>
      </c>
      <c r="F104" s="119">
        <v>2.8432241297353555E-2</v>
      </c>
      <c r="G104" s="119">
        <v>4.1995466894366805E-2</v>
      </c>
      <c r="H104" s="119">
        <v>3.1213651264655532E-2</v>
      </c>
      <c r="I104" s="113">
        <v>3.3587304315979269E-2</v>
      </c>
      <c r="J104" s="119">
        <v>0</v>
      </c>
      <c r="K104" s="119">
        <v>0</v>
      </c>
      <c r="L104" s="119">
        <v>0</v>
      </c>
      <c r="M104" s="119">
        <v>0</v>
      </c>
      <c r="N104" s="14"/>
    </row>
    <row r="105" spans="1:22" x14ac:dyDescent="0.25">
      <c r="A105" s="61">
        <v>36</v>
      </c>
      <c r="B105" s="61" t="s">
        <v>178</v>
      </c>
      <c r="C105" s="46" t="s">
        <v>96</v>
      </c>
      <c r="D105" s="89" t="s">
        <v>14</v>
      </c>
      <c r="E105" s="129">
        <v>3.1027331284136777</v>
      </c>
      <c r="F105" s="119">
        <v>1.8569593188904772</v>
      </c>
      <c r="G105" s="119">
        <v>1.6304907779927902</v>
      </c>
      <c r="H105" s="119">
        <v>1.5249493908996623</v>
      </c>
      <c r="I105" s="119">
        <v>0.48468912295356986</v>
      </c>
      <c r="J105" s="113">
        <v>1.0335613155472281</v>
      </c>
      <c r="K105" s="119">
        <v>0.29533128936414127</v>
      </c>
      <c r="L105" s="119">
        <v>0.48379909467729398</v>
      </c>
      <c r="M105" s="119">
        <v>0.36321733745646628</v>
      </c>
      <c r="N105" s="14"/>
    </row>
    <row r="106" spans="1:22" x14ac:dyDescent="0.25">
      <c r="E106" s="125"/>
      <c r="F106" s="125"/>
      <c r="G106" s="125"/>
      <c r="H106" s="125"/>
      <c r="I106" s="125"/>
      <c r="J106" s="125"/>
      <c r="K106" s="125"/>
      <c r="L106" s="125"/>
      <c r="M106" s="125"/>
    </row>
    <row r="107" spans="1:22" x14ac:dyDescent="0.25">
      <c r="E107" s="125"/>
      <c r="F107" s="125"/>
      <c r="G107" s="125"/>
      <c r="H107" s="125"/>
      <c r="I107" s="125"/>
      <c r="J107" s="125"/>
      <c r="K107" s="125"/>
      <c r="L107" s="125"/>
      <c r="M107" s="125"/>
    </row>
    <row r="108" spans="1:22" x14ac:dyDescent="0.25">
      <c r="E108" s="125"/>
      <c r="F108" s="125"/>
      <c r="G108" s="125"/>
      <c r="H108" s="125"/>
      <c r="I108" s="125"/>
      <c r="J108" s="125"/>
      <c r="K108" s="125"/>
      <c r="L108" s="125"/>
      <c r="M108" s="125"/>
    </row>
    <row r="109" spans="1:22" x14ac:dyDescent="0.25">
      <c r="A109" s="147"/>
      <c r="B109" s="147"/>
      <c r="C109" s="147"/>
      <c r="D109" s="59">
        <v>1895</v>
      </c>
      <c r="E109" s="127">
        <v>1914</v>
      </c>
      <c r="F109" s="127">
        <v>1935</v>
      </c>
      <c r="G109" s="127">
        <v>1946</v>
      </c>
      <c r="H109" s="127">
        <v>1953</v>
      </c>
      <c r="I109" s="127">
        <v>1963</v>
      </c>
      <c r="J109" s="127">
        <v>1973</v>
      </c>
      <c r="K109" s="127">
        <v>1984</v>
      </c>
      <c r="L109" s="127">
        <v>1993</v>
      </c>
      <c r="M109" s="127">
        <v>2003</v>
      </c>
    </row>
    <row r="110" spans="1:22" x14ac:dyDescent="0.25">
      <c r="A110" s="99"/>
      <c r="B110" s="99"/>
      <c r="C110" s="62" t="s">
        <v>98</v>
      </c>
      <c r="D110" s="86" t="s">
        <v>14</v>
      </c>
      <c r="E110" s="126">
        <v>99.999999999574513</v>
      </c>
      <c r="F110" s="126">
        <v>100.00000000171308</v>
      </c>
      <c r="G110" s="126">
        <v>100.00000000061274</v>
      </c>
      <c r="H110" s="126">
        <v>99.999999999663146</v>
      </c>
      <c r="I110" s="126">
        <v>100.00000000003638</v>
      </c>
      <c r="J110" s="126">
        <v>100</v>
      </c>
      <c r="K110" s="126">
        <v>99.999999999801418</v>
      </c>
      <c r="L110" s="126">
        <v>100.00000000027318</v>
      </c>
      <c r="M110" s="126">
        <v>100.00000000018083</v>
      </c>
      <c r="N110" s="30"/>
      <c r="O110" s="30"/>
    </row>
    <row r="111" spans="1:22" x14ac:dyDescent="0.25">
      <c r="A111" s="61">
        <v>15</v>
      </c>
      <c r="B111" s="61"/>
      <c r="C111" s="64" t="s">
        <v>23</v>
      </c>
      <c r="D111" s="96" t="s">
        <v>14</v>
      </c>
      <c r="E111" s="119">
        <v>56.122542748142592</v>
      </c>
      <c r="F111" s="119">
        <v>40.548018458441888</v>
      </c>
      <c r="G111" s="119">
        <v>33.555084030981959</v>
      </c>
      <c r="H111" s="119">
        <v>30.034838208316902</v>
      </c>
      <c r="I111" s="119">
        <v>28.141217172820969</v>
      </c>
      <c r="J111" s="119">
        <v>25.660278886498823</v>
      </c>
      <c r="K111" s="119">
        <v>22.801704981506806</v>
      </c>
      <c r="L111" s="119">
        <v>26.416078368391112</v>
      </c>
      <c r="M111" s="119">
        <v>33.69229068807249</v>
      </c>
      <c r="N111" s="26"/>
      <c r="O111" s="26"/>
    </row>
    <row r="112" spans="1:22" x14ac:dyDescent="0.25">
      <c r="A112" s="61">
        <v>16</v>
      </c>
      <c r="B112" s="61"/>
      <c r="C112" s="64" t="s">
        <v>17</v>
      </c>
      <c r="D112" s="96" t="s">
        <v>14</v>
      </c>
      <c r="E112" s="119">
        <v>3.2709592084427768</v>
      </c>
      <c r="F112" s="119">
        <v>1.6373951839296601</v>
      </c>
      <c r="G112" s="119">
        <v>2.2759194442086939</v>
      </c>
      <c r="H112" s="119">
        <v>2.3109831073781844</v>
      </c>
      <c r="I112" s="119">
        <v>1.8825321735687679</v>
      </c>
      <c r="J112" s="119">
        <v>1.7999444743151556</v>
      </c>
      <c r="K112" s="119">
        <v>1.4707150111803149</v>
      </c>
      <c r="L112" s="119">
        <v>2.5884557751377035</v>
      </c>
      <c r="M112" s="119">
        <v>0.71609418587182738</v>
      </c>
      <c r="N112" s="26"/>
      <c r="O112" s="26"/>
    </row>
    <row r="113" spans="1:15" x14ac:dyDescent="0.25">
      <c r="A113" s="61">
        <v>17</v>
      </c>
      <c r="B113" s="61"/>
      <c r="C113" s="64" t="s">
        <v>21</v>
      </c>
      <c r="D113" s="96" t="s">
        <v>14</v>
      </c>
      <c r="E113" s="119">
        <v>1.858388836948651</v>
      </c>
      <c r="F113" s="119">
        <v>10.547502798228017</v>
      </c>
      <c r="G113" s="119">
        <v>13.187960609898598</v>
      </c>
      <c r="H113" s="119">
        <v>13.989753804013205</v>
      </c>
      <c r="I113" s="119">
        <v>11.3870964732858</v>
      </c>
      <c r="J113" s="119">
        <v>9.1117259079618727</v>
      </c>
      <c r="K113" s="119">
        <v>7.4945093419716313</v>
      </c>
      <c r="L113" s="119">
        <v>3.7333291825540198</v>
      </c>
      <c r="M113" s="119">
        <v>2.9631909941194254</v>
      </c>
      <c r="N113" s="26"/>
      <c r="O113" s="26"/>
    </row>
    <row r="114" spans="1:15" x14ac:dyDescent="0.25">
      <c r="A114" s="61">
        <v>18</v>
      </c>
      <c r="B114" s="61"/>
      <c r="C114" s="64" t="s">
        <v>22</v>
      </c>
      <c r="D114" s="96" t="s">
        <v>14</v>
      </c>
      <c r="E114" s="119">
        <v>1.3663835461713218</v>
      </c>
      <c r="F114" s="119">
        <v>6.3174159213554297</v>
      </c>
      <c r="G114" s="119">
        <v>7.3303269202156427</v>
      </c>
      <c r="H114" s="119">
        <v>5.9864959592517826</v>
      </c>
      <c r="I114" s="119">
        <v>3.0853903571671721</v>
      </c>
      <c r="J114" s="119">
        <v>2.826287722750811</v>
      </c>
      <c r="K114" s="119">
        <v>2.9767500340550406</v>
      </c>
      <c r="L114" s="119">
        <v>2.5270547812599293</v>
      </c>
      <c r="M114" s="119">
        <v>1.4996753188610654</v>
      </c>
      <c r="N114" s="26"/>
      <c r="O114" s="26"/>
    </row>
    <row r="115" spans="1:15" x14ac:dyDescent="0.25">
      <c r="A115" s="61">
        <v>19</v>
      </c>
      <c r="B115" s="61"/>
      <c r="C115" s="64" t="s">
        <v>1170</v>
      </c>
      <c r="D115" s="96" t="s">
        <v>14</v>
      </c>
      <c r="E115" s="114">
        <v>6.8771734835042349</v>
      </c>
      <c r="F115" s="114">
        <v>3.991449403793434</v>
      </c>
      <c r="G115" s="114">
        <v>5.7077347570015844</v>
      </c>
      <c r="H115" s="114">
        <v>3.8283572632304175</v>
      </c>
      <c r="I115" s="114">
        <v>1.9157944333159631</v>
      </c>
      <c r="J115" s="114">
        <v>1.4540922411602126</v>
      </c>
      <c r="K115" s="114">
        <v>2.1534242112144746</v>
      </c>
      <c r="L115" s="114">
        <v>2.3965000249994381</v>
      </c>
      <c r="M115" s="114">
        <v>2.5142754630750312</v>
      </c>
      <c r="N115" s="11"/>
      <c r="O115" s="11"/>
    </row>
    <row r="116" spans="1:15" x14ac:dyDescent="0.25">
      <c r="A116" s="61">
        <v>20</v>
      </c>
      <c r="B116" s="61"/>
      <c r="C116" s="64" t="s">
        <v>29</v>
      </c>
      <c r="D116" s="96" t="s">
        <v>14</v>
      </c>
      <c r="E116" s="114">
        <v>7.6914936857525307</v>
      </c>
      <c r="F116" s="114">
        <v>2.6296768663953487</v>
      </c>
      <c r="G116" s="114">
        <v>3.5854538551261448</v>
      </c>
      <c r="H116" s="114">
        <v>2.7228613267933119</v>
      </c>
      <c r="I116" s="114">
        <v>1.2719729371478463</v>
      </c>
      <c r="J116" s="114">
        <v>1.3867503534029468</v>
      </c>
      <c r="K116" s="114">
        <v>1.0983176121304135</v>
      </c>
      <c r="L116" s="114">
        <v>1.0007467466108286</v>
      </c>
      <c r="M116" s="114">
        <v>1.0765629300035777</v>
      </c>
      <c r="N116" s="11"/>
      <c r="O116" s="11"/>
    </row>
    <row r="117" spans="1:15" x14ac:dyDescent="0.25">
      <c r="A117" s="61">
        <v>21</v>
      </c>
      <c r="B117" s="61"/>
      <c r="C117" s="64" t="s">
        <v>1171</v>
      </c>
      <c r="D117" s="96" t="s">
        <v>14</v>
      </c>
      <c r="E117" s="114">
        <v>0.61507251201802426</v>
      </c>
      <c r="F117" s="114">
        <v>1.0938151160051925</v>
      </c>
      <c r="G117" s="114">
        <v>2.0247994136416128</v>
      </c>
      <c r="H117" s="114">
        <v>2.1209657353112603</v>
      </c>
      <c r="I117" s="114">
        <v>2.4399532415480372</v>
      </c>
      <c r="J117" s="114">
        <v>2.3448045325491456</v>
      </c>
      <c r="K117" s="114">
        <v>2.599368182332483</v>
      </c>
      <c r="L117" s="114">
        <v>2.566646562554272</v>
      </c>
      <c r="M117" s="114">
        <v>3.3261010516557774</v>
      </c>
      <c r="N117" s="11"/>
      <c r="O117" s="11"/>
    </row>
    <row r="118" spans="1:15" x14ac:dyDescent="0.25">
      <c r="A118" s="61">
        <v>22</v>
      </c>
      <c r="B118" s="61"/>
      <c r="C118" s="64" t="s">
        <v>38</v>
      </c>
      <c r="D118" s="96" t="s">
        <v>14</v>
      </c>
      <c r="E118" s="114">
        <v>2.0928503627812582</v>
      </c>
      <c r="F118" s="114">
        <v>4.6379614622265084</v>
      </c>
      <c r="G118" s="114">
        <v>3.0699539070581254</v>
      </c>
      <c r="H118" s="114">
        <v>2.3524714301005107</v>
      </c>
      <c r="I118" s="114">
        <v>1.9267971530366348</v>
      </c>
      <c r="J118" s="114">
        <v>1.6566508639927082</v>
      </c>
      <c r="K118" s="114">
        <v>2.1666828166020244</v>
      </c>
      <c r="L118" s="114">
        <v>3.9032308685882851</v>
      </c>
      <c r="M118" s="114">
        <v>2.3738821867005888</v>
      </c>
      <c r="N118" s="11"/>
      <c r="O118" s="11"/>
    </row>
    <row r="119" spans="1:15" x14ac:dyDescent="0.25">
      <c r="A119" s="61">
        <v>23</v>
      </c>
      <c r="B119" s="61"/>
      <c r="C119" s="64" t="s">
        <v>39</v>
      </c>
      <c r="D119" s="96" t="s">
        <v>14</v>
      </c>
      <c r="E119" s="114">
        <v>0.14108016776468935</v>
      </c>
      <c r="F119" s="114">
        <v>3.849339331818896</v>
      </c>
      <c r="G119" s="114">
        <v>3.2550820596375702</v>
      </c>
      <c r="H119" s="114">
        <v>4.0803949540870956</v>
      </c>
      <c r="I119" s="114">
        <v>6.358246643810725</v>
      </c>
      <c r="J119" s="114">
        <v>6.0314140686096591</v>
      </c>
      <c r="K119" s="114">
        <v>13.165237145733164</v>
      </c>
      <c r="L119" s="114">
        <v>8.9670448640061871</v>
      </c>
      <c r="M119" s="114">
        <v>11.479578751440537</v>
      </c>
      <c r="N119" s="11"/>
      <c r="O119" s="11"/>
    </row>
    <row r="120" spans="1:15" x14ac:dyDescent="0.25">
      <c r="A120" s="61">
        <v>24</v>
      </c>
      <c r="B120" s="61"/>
      <c r="C120" s="64" t="s">
        <v>44</v>
      </c>
      <c r="D120" s="96" t="s">
        <v>14</v>
      </c>
      <c r="E120" s="114">
        <v>2.8976421233628611</v>
      </c>
      <c r="F120" s="114">
        <v>4.959707999981787</v>
      </c>
      <c r="G120" s="114">
        <v>6.1636036584524536</v>
      </c>
      <c r="H120" s="114">
        <v>6.618029307584008</v>
      </c>
      <c r="I120" s="114">
        <v>7.744369575300313</v>
      </c>
      <c r="J120" s="114">
        <v>7.6002670961281398</v>
      </c>
      <c r="K120" s="114">
        <v>10.280832519411929</v>
      </c>
      <c r="L120" s="114">
        <v>10.532503706890072</v>
      </c>
      <c r="M120" s="114">
        <v>13.114338772345837</v>
      </c>
      <c r="N120" s="11"/>
      <c r="O120" s="11"/>
    </row>
    <row r="121" spans="1:15" x14ac:dyDescent="0.25">
      <c r="A121" s="61">
        <v>25</v>
      </c>
      <c r="B121" s="61"/>
      <c r="C121" s="64" t="s">
        <v>50</v>
      </c>
      <c r="D121" s="96" t="s">
        <v>14</v>
      </c>
      <c r="E121" s="114">
        <v>3.0416884170067028E-2</v>
      </c>
      <c r="F121" s="114">
        <v>0.80431121550800211</v>
      </c>
      <c r="G121" s="114">
        <v>0.77616821561541027</v>
      </c>
      <c r="H121" s="114">
        <v>0.89056048452595327</v>
      </c>
      <c r="I121" s="114">
        <v>2.6759638030447159</v>
      </c>
      <c r="J121" s="114">
        <v>2.9396979823311216</v>
      </c>
      <c r="K121" s="114">
        <v>3.2854318686771111</v>
      </c>
      <c r="L121" s="114">
        <v>3.3205429573133221</v>
      </c>
      <c r="M121" s="114">
        <v>4.0008264625920935</v>
      </c>
      <c r="N121" s="11"/>
      <c r="O121" s="11"/>
    </row>
    <row r="122" spans="1:15" x14ac:dyDescent="0.25">
      <c r="A122" s="61">
        <v>26</v>
      </c>
      <c r="B122" s="61"/>
      <c r="C122" s="64" t="s">
        <v>57</v>
      </c>
      <c r="D122" s="96" t="s">
        <v>14</v>
      </c>
      <c r="E122" s="114">
        <v>4.174079726415469</v>
      </c>
      <c r="F122" s="114">
        <v>2.1368190325064629</v>
      </c>
      <c r="G122" s="114">
        <v>3.7239662006618919</v>
      </c>
      <c r="H122" s="114">
        <v>3.9198445391370225</v>
      </c>
      <c r="I122" s="114">
        <v>3.1082492008210489</v>
      </c>
      <c r="J122" s="114">
        <v>3.1508569228365197</v>
      </c>
      <c r="K122" s="114">
        <v>3.1184398775752817</v>
      </c>
      <c r="L122" s="114">
        <v>2.9715750611311207</v>
      </c>
      <c r="M122" s="114">
        <v>2.2443195527789856</v>
      </c>
      <c r="N122" s="11"/>
      <c r="O122" s="11"/>
    </row>
    <row r="123" spans="1:15" x14ac:dyDescent="0.25">
      <c r="A123" s="61">
        <v>27</v>
      </c>
      <c r="B123" s="61"/>
      <c r="C123" s="64" t="s">
        <v>59</v>
      </c>
      <c r="D123" s="96" t="s">
        <v>14</v>
      </c>
      <c r="E123" s="114">
        <v>0.43438736021329039</v>
      </c>
      <c r="F123" s="114">
        <v>2.3965098287969497</v>
      </c>
      <c r="G123" s="114">
        <v>3.0096028982089305</v>
      </c>
      <c r="H123" s="114">
        <v>4.0501900887473736</v>
      </c>
      <c r="I123" s="114">
        <v>4.923954737345734</v>
      </c>
      <c r="J123" s="114">
        <v>8.5263074458801302</v>
      </c>
      <c r="K123" s="114">
        <v>5.0299755414530587</v>
      </c>
      <c r="L123" s="114">
        <v>4.9173331852448836</v>
      </c>
      <c r="M123" s="114">
        <v>6.300100969048426</v>
      </c>
      <c r="N123" s="11"/>
      <c r="O123" s="11"/>
    </row>
    <row r="124" spans="1:15" x14ac:dyDescent="0.25">
      <c r="A124" s="61">
        <v>28</v>
      </c>
      <c r="B124" s="61"/>
      <c r="C124" s="64" t="s">
        <v>64</v>
      </c>
      <c r="D124" s="96" t="s">
        <v>14</v>
      </c>
      <c r="E124" s="114">
        <v>5.5212268788479424</v>
      </c>
      <c r="F124" s="114">
        <v>3.441720419026129</v>
      </c>
      <c r="G124" s="114">
        <v>3.8210003337224117</v>
      </c>
      <c r="H124" s="114">
        <v>4.2818745895074466</v>
      </c>
      <c r="I124" s="114">
        <v>4.7225042779109527</v>
      </c>
      <c r="J124" s="114">
        <v>4.5646282353273877</v>
      </c>
      <c r="K124" s="114">
        <v>5.1968071520544905</v>
      </c>
      <c r="L124" s="114">
        <v>3.2724164627633594</v>
      </c>
      <c r="M124" s="114">
        <v>2.5383931061933453</v>
      </c>
      <c r="N124" s="11"/>
      <c r="O124" s="11"/>
    </row>
    <row r="125" spans="1:15" x14ac:dyDescent="0.25">
      <c r="A125" s="61">
        <v>29</v>
      </c>
      <c r="B125" s="61"/>
      <c r="C125" s="64" t="s">
        <v>68</v>
      </c>
      <c r="D125" s="96" t="s">
        <v>14</v>
      </c>
      <c r="E125" s="114">
        <v>0</v>
      </c>
      <c r="F125" s="114">
        <v>0.96779333484853947</v>
      </c>
      <c r="G125" s="114">
        <v>1.3583170945818626</v>
      </c>
      <c r="H125" s="114">
        <v>2.4987707423015006</v>
      </c>
      <c r="I125" s="114">
        <v>3.6902722580415963</v>
      </c>
      <c r="J125" s="114">
        <v>4.5844587723149628</v>
      </c>
      <c r="K125" s="114">
        <v>3.4675548052590934</v>
      </c>
      <c r="L125" s="114">
        <v>4.7561986720106377</v>
      </c>
      <c r="M125" s="114">
        <v>3.3403753939939742</v>
      </c>
      <c r="N125" s="11"/>
      <c r="O125" s="11"/>
    </row>
    <row r="126" spans="1:15" x14ac:dyDescent="0.25">
      <c r="A126" s="61">
        <v>30</v>
      </c>
      <c r="B126" s="61"/>
      <c r="C126" s="64" t="s">
        <v>71</v>
      </c>
      <c r="D126" s="96" t="s">
        <v>14</v>
      </c>
      <c r="E126" s="114">
        <v>0</v>
      </c>
      <c r="F126" s="114">
        <v>0</v>
      </c>
      <c r="G126" s="114">
        <v>0</v>
      </c>
      <c r="H126" s="114">
        <v>0</v>
      </c>
      <c r="I126" s="114">
        <v>0.16149679776080778</v>
      </c>
      <c r="J126" s="114">
        <v>6.4893264877638648E-2</v>
      </c>
      <c r="K126" s="114">
        <v>0.21194998269075505</v>
      </c>
      <c r="L126" s="114">
        <v>0.23881168022706886</v>
      </c>
      <c r="M126" s="114">
        <v>0.23075253132114112</v>
      </c>
      <c r="N126" s="11"/>
      <c r="O126" s="11"/>
    </row>
    <row r="127" spans="1:15" x14ac:dyDescent="0.25">
      <c r="A127" s="61">
        <v>31</v>
      </c>
      <c r="B127" s="61"/>
      <c r="C127" s="64" t="s">
        <v>76</v>
      </c>
      <c r="D127" s="96" t="s">
        <v>14</v>
      </c>
      <c r="E127" s="114">
        <v>0.41061495692047051</v>
      </c>
      <c r="F127" s="114">
        <v>0.43890442025899196</v>
      </c>
      <c r="G127" s="114">
        <v>1.0136928428686522</v>
      </c>
      <c r="H127" s="114">
        <v>3.330588127920822</v>
      </c>
      <c r="I127" s="114">
        <v>2.9751511931801704</v>
      </c>
      <c r="J127" s="114">
        <v>2.6448195243027746</v>
      </c>
      <c r="K127" s="114">
        <v>2.6630725416642393</v>
      </c>
      <c r="L127" s="114">
        <v>2.0889192697890313</v>
      </c>
      <c r="M127" s="114">
        <v>1.096976233615687</v>
      </c>
      <c r="N127" s="11"/>
      <c r="O127" s="11"/>
    </row>
    <row r="128" spans="1:15" x14ac:dyDescent="0.25">
      <c r="A128" s="61">
        <v>32</v>
      </c>
      <c r="B128" s="61"/>
      <c r="C128" s="64" t="s">
        <v>77</v>
      </c>
      <c r="D128" s="96" t="s">
        <v>14</v>
      </c>
      <c r="E128" s="114">
        <v>0</v>
      </c>
      <c r="F128" s="114">
        <v>0.32475604643311362</v>
      </c>
      <c r="G128" s="114">
        <v>0.28057557275963441</v>
      </c>
      <c r="H128" s="114">
        <v>0.57685341495658271</v>
      </c>
      <c r="I128" s="114">
        <v>0.91722109433145671</v>
      </c>
      <c r="J128" s="114">
        <v>1.1112138860982028</v>
      </c>
      <c r="K128" s="114">
        <v>1.0917347754937932</v>
      </c>
      <c r="L128" s="114">
        <v>1.9204815138943812</v>
      </c>
      <c r="M128" s="114">
        <v>0.4292711377230829</v>
      </c>
      <c r="N128" s="11"/>
      <c r="O128" s="11"/>
    </row>
    <row r="129" spans="1:15" x14ac:dyDescent="0.25">
      <c r="A129" s="61">
        <v>33</v>
      </c>
      <c r="B129" s="61"/>
      <c r="C129" s="64" t="s">
        <v>81</v>
      </c>
      <c r="D129" s="96" t="s">
        <v>14</v>
      </c>
      <c r="E129" s="114">
        <v>0.20563055204441638</v>
      </c>
      <c r="F129" s="114">
        <v>0.10689169660414821</v>
      </c>
      <c r="G129" s="114">
        <v>0.24090775075139015</v>
      </c>
      <c r="H129" s="114">
        <v>0.16602267828096962</v>
      </c>
      <c r="I129" s="114">
        <v>0.35205527930298386</v>
      </c>
      <c r="J129" s="114">
        <v>0.35712867855396097</v>
      </c>
      <c r="K129" s="114">
        <v>0.32746699668241042</v>
      </c>
      <c r="L129" s="114">
        <v>0.52255050653545509</v>
      </c>
      <c r="M129" s="114">
        <v>0.31289660990025231</v>
      </c>
      <c r="N129" s="11"/>
      <c r="O129" s="11"/>
    </row>
    <row r="130" spans="1:15" x14ac:dyDescent="0.25">
      <c r="A130" s="61">
        <v>34</v>
      </c>
      <c r="B130" s="61"/>
      <c r="C130" s="64" t="s">
        <v>83</v>
      </c>
      <c r="D130" s="96" t="s">
        <v>14</v>
      </c>
      <c r="E130" s="114">
        <v>0</v>
      </c>
      <c r="F130" s="114">
        <v>3.1578804662825748</v>
      </c>
      <c r="G130" s="114">
        <v>0.50644100580851492</v>
      </c>
      <c r="H130" s="114">
        <v>0.54930395172085766</v>
      </c>
      <c r="I130" s="114">
        <v>6.5169088833583118</v>
      </c>
      <c r="J130" s="114">
        <v>8.6400453668230153</v>
      </c>
      <c r="K130" s="114">
        <v>7.1704025188514748</v>
      </c>
      <c r="L130" s="114">
        <v>9.1988879037218929</v>
      </c>
      <c r="M130" s="114">
        <v>5.4491402682062882</v>
      </c>
      <c r="N130" s="11"/>
      <c r="O130" s="11"/>
    </row>
    <row r="131" spans="1:15" x14ac:dyDescent="0.25">
      <c r="A131" s="61">
        <v>35</v>
      </c>
      <c r="B131" s="61"/>
      <c r="C131" s="64" t="s">
        <v>90</v>
      </c>
      <c r="D131" s="96" t="s">
        <v>14</v>
      </c>
      <c r="E131" s="114">
        <v>1.4230448967658489</v>
      </c>
      <c r="F131" s="114">
        <v>2.9581144326524997</v>
      </c>
      <c r="G131" s="114">
        <v>2.0353122602143703</v>
      </c>
      <c r="H131" s="114">
        <v>2.4136791157840669</v>
      </c>
      <c r="I131" s="114">
        <v>2.2843547438875396</v>
      </c>
      <c r="J131" s="114">
        <v>1.4766111421903474</v>
      </c>
      <c r="K131" s="114">
        <v>1.1107008647641767</v>
      </c>
      <c r="L131" s="114">
        <v>0.65526206248126584</v>
      </c>
      <c r="M131" s="114">
        <v>0.36493570030779032</v>
      </c>
      <c r="N131" s="11"/>
      <c r="O131" s="11"/>
    </row>
    <row r="132" spans="1:15" x14ac:dyDescent="0.25">
      <c r="A132" s="61">
        <v>36</v>
      </c>
      <c r="B132" s="61"/>
      <c r="C132" s="64" t="s">
        <v>97</v>
      </c>
      <c r="D132" s="96" t="s">
        <v>14</v>
      </c>
      <c r="E132" s="114">
        <v>4.8670120693080747</v>
      </c>
      <c r="F132" s="114">
        <v>3.0540165666195129</v>
      </c>
      <c r="G132" s="114">
        <v>3.078097169197263</v>
      </c>
      <c r="H132" s="114">
        <v>3.2771611707138479</v>
      </c>
      <c r="I132" s="114">
        <v>1.5184975700488552</v>
      </c>
      <c r="J132" s="114">
        <v>2.0671226310944562</v>
      </c>
      <c r="K132" s="114">
        <v>1.1189212184972721</v>
      </c>
      <c r="L132" s="114">
        <v>1.5054298441689102</v>
      </c>
      <c r="M132" s="114">
        <v>0.93602169235361921</v>
      </c>
      <c r="N132" s="11"/>
      <c r="O132" s="11"/>
    </row>
    <row r="134" spans="1:15" x14ac:dyDescent="0.25">
      <c r="A134" s="34"/>
      <c r="B134" s="34"/>
      <c r="C134" s="19"/>
      <c r="D134" s="25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</row>
    <row r="135" spans="1:15" x14ac:dyDescent="0.25">
      <c r="A135" s="34"/>
      <c r="B135" s="34"/>
      <c r="C135" s="19"/>
      <c r="D135" s="25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</row>
    <row r="136" spans="1:15" x14ac:dyDescent="0.25">
      <c r="E136" s="28"/>
      <c r="F136" s="11"/>
      <c r="G136" s="11"/>
      <c r="H136" s="11"/>
      <c r="I136" s="11"/>
      <c r="J136" s="11"/>
      <c r="K136" s="11"/>
      <c r="L136" s="11"/>
      <c r="M136" s="11"/>
    </row>
    <row r="137" spans="1:15" x14ac:dyDescent="0.25"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15" x14ac:dyDescent="0.25"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15" x14ac:dyDescent="0.25"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15" x14ac:dyDescent="0.25"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15" x14ac:dyDescent="0.25"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15" x14ac:dyDescent="0.25"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5" x14ac:dyDescent="0.25"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15" x14ac:dyDescent="0.25"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5:13" x14ac:dyDescent="0.25"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5:13" x14ac:dyDescent="0.25">
      <c r="F146" s="11"/>
      <c r="G146" s="11"/>
      <c r="H146" s="11"/>
      <c r="I146" s="11"/>
      <c r="J146" s="11"/>
      <c r="K146" s="11"/>
      <c r="L146" s="11"/>
      <c r="M146" s="11"/>
    </row>
    <row r="147" spans="5:13" x14ac:dyDescent="0.25">
      <c r="J147" s="11"/>
      <c r="K147" s="11"/>
      <c r="L147" s="11"/>
      <c r="M147" s="11"/>
    </row>
    <row r="148" spans="5:13" x14ac:dyDescent="0.25">
      <c r="E148" s="11"/>
      <c r="F148" s="11"/>
      <c r="G148" s="11"/>
      <c r="H148" s="11"/>
      <c r="I148" s="11"/>
      <c r="J148" s="11"/>
      <c r="K148" s="11"/>
      <c r="L148" s="11"/>
      <c r="M148" s="11"/>
    </row>
    <row r="149" spans="5:13" x14ac:dyDescent="0.25">
      <c r="F149" s="11"/>
      <c r="G149" s="11"/>
      <c r="H149" s="11"/>
      <c r="I149" s="11"/>
      <c r="J149" s="11"/>
      <c r="K149" s="11"/>
      <c r="L149" s="11"/>
      <c r="M149" s="11"/>
    </row>
    <row r="150" spans="5:13" x14ac:dyDescent="0.25"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5:13" x14ac:dyDescent="0.25">
      <c r="E151" s="11"/>
      <c r="F151" s="11"/>
      <c r="H151" s="11"/>
      <c r="I151" s="11"/>
      <c r="J151" s="11"/>
      <c r="K151" s="11"/>
      <c r="L151" s="11"/>
      <c r="M151" s="11"/>
    </row>
    <row r="152" spans="5:13" x14ac:dyDescent="0.25"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5:13" x14ac:dyDescent="0.25"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5:13" x14ac:dyDescent="0.25">
      <c r="E154" s="27"/>
      <c r="F154" s="27"/>
      <c r="G154" s="27"/>
      <c r="H154" s="27"/>
      <c r="I154" s="27"/>
      <c r="J154" s="27"/>
      <c r="K154" s="27"/>
      <c r="L154" s="27"/>
      <c r="M154" s="27"/>
    </row>
  </sheetData>
  <mergeCells count="2">
    <mergeCell ref="A3:C3"/>
    <mergeCell ref="A109:C109"/>
  </mergeCells>
  <pageMargins left="0.7" right="0.7" top="0.75" bottom="0.75" header="0.3" footer="0.3"/>
  <pageSetup orientation="portrait" r:id="rId1"/>
  <headerFooter>
    <oddHeader>&amp;L&amp;"Lato,Normal"&amp;9Secretaría de Investigación
Escuela de Economía y Negocios - UNSAM&amp;C&amp;"Lato,Negrita"&amp;10Base de Información 
Industrial Argentina&amp;R&amp;"Lato,Normal"&amp;9&amp;A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view="pageLayout" zoomScaleNormal="100" workbookViewId="0">
      <selection activeCell="D119" sqref="D119"/>
    </sheetView>
  </sheetViews>
  <sheetFormatPr baseColWidth="10" defaultRowHeight="15" x14ac:dyDescent="0.25"/>
  <cols>
    <col min="1" max="2" width="4.42578125" customWidth="1"/>
    <col min="3" max="3" width="46.140625" customWidth="1"/>
    <col min="4" max="13" width="9.140625" customWidth="1"/>
    <col min="14" max="14" width="7.85546875" customWidth="1"/>
  </cols>
  <sheetData>
    <row r="1" spans="1:14" x14ac:dyDescent="0.25">
      <c r="A1" s="2" t="s">
        <v>16</v>
      </c>
      <c r="B1" s="2"/>
      <c r="C1" s="1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x14ac:dyDescent="0.25">
      <c r="C2" s="1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x14ac:dyDescent="0.25">
      <c r="A3" s="147"/>
      <c r="B3" s="147"/>
      <c r="C3" s="147"/>
      <c r="D3" s="59">
        <v>1895</v>
      </c>
      <c r="E3" s="59">
        <v>1914</v>
      </c>
      <c r="F3" s="59">
        <v>1935</v>
      </c>
      <c r="G3" s="59">
        <v>1946</v>
      </c>
      <c r="H3" s="59">
        <v>1953</v>
      </c>
      <c r="I3" s="59">
        <v>1963</v>
      </c>
      <c r="J3" s="59">
        <v>1973</v>
      </c>
      <c r="K3" s="59">
        <v>1984</v>
      </c>
      <c r="L3" s="59">
        <v>1993</v>
      </c>
      <c r="M3" s="59">
        <v>2003</v>
      </c>
    </row>
    <row r="4" spans="1:14" s="14" customFormat="1" x14ac:dyDescent="0.25">
      <c r="A4" s="83"/>
      <c r="B4" s="83"/>
      <c r="C4" s="84" t="s">
        <v>98</v>
      </c>
      <c r="D4" s="100">
        <v>7.1590545882748762</v>
      </c>
      <c r="E4" s="100">
        <v>8.4066579479253356</v>
      </c>
      <c r="F4" s="100">
        <v>12.309842402616711</v>
      </c>
      <c r="G4" s="100">
        <v>13.838043779440287</v>
      </c>
      <c r="H4" s="100">
        <v>9.3695571483952911</v>
      </c>
      <c r="I4" s="100">
        <v>10.150081605415705</v>
      </c>
      <c r="J4" s="100">
        <v>12.10870964409729</v>
      </c>
      <c r="K4" s="100">
        <v>12.757130157789465</v>
      </c>
      <c r="L4" s="100">
        <v>11.188049462747536</v>
      </c>
      <c r="M4" s="100">
        <v>12.240218368490313</v>
      </c>
    </row>
    <row r="5" spans="1:14" x14ac:dyDescent="0.25">
      <c r="A5" s="61">
        <v>15</v>
      </c>
      <c r="B5" s="61"/>
      <c r="C5" s="64" t="s">
        <v>23</v>
      </c>
      <c r="D5" s="101">
        <f>'TABLA 2'!D5/'TABLA 1'!D5</f>
        <v>9.3360975609756096</v>
      </c>
      <c r="E5" s="101">
        <f>'TABLA 2'!E5/'TABLA 1'!E5</f>
        <v>7.1034446489613465</v>
      </c>
      <c r="F5" s="101">
        <f>'TABLA 2'!F5/'TABLA 1'!F5</f>
        <v>9.7521564608420874</v>
      </c>
      <c r="G5" s="101">
        <f>'TABLA 2'!G5/'TABLA 1'!G5</f>
        <v>12.968746672345864</v>
      </c>
      <c r="H5" s="101">
        <f>'TABLA 2'!H5/'TABLA 1'!H5</f>
        <v>10.168153681963714</v>
      </c>
      <c r="I5" s="101">
        <f>'TABLA 2'!I5/'TABLA 1'!I5</f>
        <v>10.249611378827918</v>
      </c>
      <c r="J5" s="101">
        <f>'TABLA 2'!J5/'TABLA 1'!J5</f>
        <v>11.376675064811772</v>
      </c>
      <c r="K5" s="101">
        <f>'TABLA 2'!K5/'TABLA 1'!K5</f>
        <v>12.458284868351486</v>
      </c>
      <c r="L5" s="101">
        <f>'TABLA 2'!L5/'TABLA 1'!L5</f>
        <v>12.574411559077138</v>
      </c>
      <c r="M5" s="101">
        <f>'TABLA 2'!M5/'TABLA 1'!M5</f>
        <v>13.781194274422864</v>
      </c>
      <c r="N5" s="14"/>
    </row>
    <row r="6" spans="1:14" x14ac:dyDescent="0.25">
      <c r="A6" s="61">
        <v>15</v>
      </c>
      <c r="B6" s="61" t="s">
        <v>175</v>
      </c>
      <c r="C6" s="46" t="s">
        <v>0</v>
      </c>
      <c r="D6" s="102">
        <f>'TABLA 2'!D6/'TABLA 1'!D6</f>
        <v>22.996632996632997</v>
      </c>
      <c r="E6" s="102">
        <f>'TABLA 2'!E6/'TABLA 1'!E6</f>
        <v>66.457142857142856</v>
      </c>
      <c r="F6" s="102">
        <f>'TABLA 2'!F6/'TABLA 1'!F6</f>
        <v>112.47177419354838</v>
      </c>
      <c r="G6" s="102">
        <f>'TABLA 2'!G6/'TABLA 1'!G6</f>
        <v>114.08082706766918</v>
      </c>
      <c r="H6" s="102">
        <f>'TABLA 2'!H6/'TABLA 1'!H6</f>
        <v>49.052393857271909</v>
      </c>
      <c r="I6" s="102">
        <f>'TABLA 2'!I6/'TABLA 1'!I6</f>
        <v>44.875478927203062</v>
      </c>
      <c r="J6" s="102">
        <f>'TABLA 2'!J6/'TABLA 1'!J6</f>
        <v>42.905414220482712</v>
      </c>
      <c r="K6" s="102">
        <f>'TABLA 2'!K6/'TABLA 1'!K6</f>
        <v>48.543821839080458</v>
      </c>
      <c r="L6" s="102">
        <f>'TABLA 2'!L6/'TABLA 1'!L6</f>
        <v>44.714550509731232</v>
      </c>
      <c r="M6" s="102">
        <f>'TABLA 2'!M6/'TABLA 1'!M6</f>
        <v>41.78918058870326</v>
      </c>
      <c r="N6" s="36"/>
    </row>
    <row r="7" spans="1:14" x14ac:dyDescent="0.25">
      <c r="A7" s="61">
        <v>15</v>
      </c>
      <c r="B7" s="61" t="s">
        <v>176</v>
      </c>
      <c r="C7" s="46" t="s">
        <v>1</v>
      </c>
      <c r="D7" s="102">
        <f>'TABLA 2'!D7/'TABLA 1'!D7</f>
        <v>7.4545454545454541</v>
      </c>
      <c r="E7" s="102">
        <f>'TABLA 2'!E7/'TABLA 1'!E7</f>
        <v>69.5</v>
      </c>
      <c r="F7" s="102">
        <f>'TABLA 2'!F7/'TABLA 1'!F7</f>
        <v>26.818181818181817</v>
      </c>
      <c r="G7" s="102">
        <f>'TABLA 2'!G7/'TABLA 1'!G7</f>
        <v>23.313432835820894</v>
      </c>
      <c r="H7" s="102">
        <f>'TABLA 2'!H7/'TABLA 1'!H7</f>
        <v>12.463414634146341</v>
      </c>
      <c r="I7" s="102">
        <f>'TABLA 2'!I7/'TABLA 1'!I7</f>
        <v>25.822429906542055</v>
      </c>
      <c r="J7" s="102">
        <f>'TABLA 2'!J7/'TABLA 1'!J7</f>
        <v>50.148148148148145</v>
      </c>
      <c r="K7" s="102">
        <f>'TABLA 2'!K7/'TABLA 1'!K7</f>
        <v>76.861313868613138</v>
      </c>
      <c r="L7" s="102">
        <f>'TABLA 2'!L7/'TABLA 1'!L7</f>
        <v>56.721311475409834</v>
      </c>
      <c r="M7" s="102">
        <f>'TABLA 2'!M7/'TABLA 1'!M7</f>
        <v>42.729166666666664</v>
      </c>
      <c r="N7" s="36"/>
    </row>
    <row r="8" spans="1:14" x14ac:dyDescent="0.25">
      <c r="A8" s="61">
        <v>15</v>
      </c>
      <c r="B8" s="61" t="s">
        <v>177</v>
      </c>
      <c r="C8" s="46" t="s">
        <v>2</v>
      </c>
      <c r="D8" s="102">
        <f>'TABLA 2'!D8/'TABLA 1'!D8</f>
        <v>11.659217877094973</v>
      </c>
      <c r="E8" s="102">
        <f>'TABLA 2'!E8/'TABLA 1'!E8</f>
        <v>16.242424242424242</v>
      </c>
      <c r="F8" s="102">
        <f>'TABLA 2'!F8/'TABLA 1'!F8</f>
        <v>13.776923076923078</v>
      </c>
      <c r="G8" s="102">
        <f>'TABLA 2'!G8/'TABLA 1'!G8</f>
        <v>12.937842778793419</v>
      </c>
      <c r="H8" s="102">
        <f>'TABLA 2'!H8/'TABLA 1'!H8</f>
        <v>10.181560283687944</v>
      </c>
      <c r="I8" s="102">
        <f>'TABLA 2'!I8/'TABLA 1'!I8</f>
        <v>29.876777251184834</v>
      </c>
      <c r="J8" s="102">
        <f>'TABLA 2'!J8/'TABLA 1'!J8</f>
        <v>24.575113808801213</v>
      </c>
      <c r="K8" s="102">
        <f>'TABLA 2'!K8/'TABLA 1'!K8</f>
        <v>44.371034482758624</v>
      </c>
      <c r="L8" s="102">
        <f>'TABLA 2'!L8/'TABLA 1'!L8</f>
        <v>30.126811594202898</v>
      </c>
      <c r="M8" s="102">
        <f>'TABLA 2'!M8/'TABLA 1'!M8</f>
        <v>26.31111111111111</v>
      </c>
      <c r="N8" s="36"/>
    </row>
    <row r="9" spans="1:14" x14ac:dyDescent="0.25">
      <c r="A9" s="61">
        <v>15</v>
      </c>
      <c r="B9" s="61" t="s">
        <v>102</v>
      </c>
      <c r="C9" s="46" t="s">
        <v>3</v>
      </c>
      <c r="D9" s="102">
        <f>'TABLA 2'!D9/'TABLA 1'!D9</f>
        <v>12.66</v>
      </c>
      <c r="E9" s="102">
        <f>'TABLA 2'!E9/'TABLA 1'!E9</f>
        <v>21.272727272727273</v>
      </c>
      <c r="F9" s="102">
        <f>'TABLA 2'!F9/'TABLA 1'!F9</f>
        <v>42.409836065573771</v>
      </c>
      <c r="G9" s="102">
        <f>'TABLA 2'!G9/'TABLA 1'!G9</f>
        <v>75.760736196319016</v>
      </c>
      <c r="H9" s="102">
        <f>'TABLA 2'!H9/'TABLA 1'!H9</f>
        <v>46.907894736842103</v>
      </c>
      <c r="I9" s="102">
        <f>'TABLA 2'!I9/'TABLA 1'!I9</f>
        <v>41.181034482758619</v>
      </c>
      <c r="J9" s="102">
        <f>'TABLA 2'!J9/'TABLA 1'!J9</f>
        <v>46.358974358974358</v>
      </c>
      <c r="K9" s="102">
        <f>'TABLA 2'!K9/'TABLA 1'!K9</f>
        <v>67.751824817518255</v>
      </c>
      <c r="L9" s="102">
        <f>'TABLA 2'!L9/'TABLA 1'!L9</f>
        <v>64.977011494252878</v>
      </c>
      <c r="M9" s="102">
        <f>'TABLA 2'!M9/'TABLA 1'!M9</f>
        <v>66.833333333333329</v>
      </c>
      <c r="N9" s="36"/>
    </row>
    <row r="10" spans="1:14" x14ac:dyDescent="0.25">
      <c r="A10" s="61">
        <v>15</v>
      </c>
      <c r="B10" s="61" t="s">
        <v>178</v>
      </c>
      <c r="C10" s="46" t="s">
        <v>4</v>
      </c>
      <c r="D10" s="102">
        <f>'TABLA 2'!D10/'TABLA 1'!D10</f>
        <v>4.9243697478991599</v>
      </c>
      <c r="E10" s="102">
        <f>'TABLA 2'!E10/'TABLA 1'!E10</f>
        <v>3.50312461708124</v>
      </c>
      <c r="F10" s="102">
        <f>'TABLA 2'!F10/'TABLA 1'!F10</f>
        <v>6.2370848708487081</v>
      </c>
      <c r="G10" s="102">
        <f>'TABLA 2'!G10/'TABLA 1'!G10</f>
        <v>6.8210850327048869</v>
      </c>
      <c r="H10" s="102">
        <f>'TABLA 2'!H10/'TABLA 1'!H10</f>
        <v>4.8013509364445808</v>
      </c>
      <c r="I10" s="102">
        <f>'TABLA 2'!I10/'TABLA 1'!I10</f>
        <v>8.0905227369315771</v>
      </c>
      <c r="J10" s="102">
        <f>'TABLA 2'!J10/'TABLA 1'!J10</f>
        <v>10.936282253817799</v>
      </c>
      <c r="K10" s="102">
        <f>'TABLA 2'!K10/'TABLA 1'!K10</f>
        <v>13.143234672304439</v>
      </c>
      <c r="L10" s="102">
        <f>'TABLA 2'!L10/'TABLA 1'!L10</f>
        <v>29.452574525745259</v>
      </c>
      <c r="M10" s="102">
        <f>'TABLA 2'!M10/'TABLA 1'!M10</f>
        <v>31.610027855153202</v>
      </c>
      <c r="N10" s="36"/>
    </row>
    <row r="11" spans="1:14" x14ac:dyDescent="0.25">
      <c r="A11" s="61">
        <v>15</v>
      </c>
      <c r="B11" s="61" t="s">
        <v>179</v>
      </c>
      <c r="C11" s="46" t="s">
        <v>5</v>
      </c>
      <c r="D11" s="102">
        <f>'TABLA 2'!D11/'TABLA 1'!D11</f>
        <v>6.0699404761904763</v>
      </c>
      <c r="E11" s="102">
        <f>'TABLA 2'!E11/'TABLA 1'!E11</f>
        <v>12.214765100671141</v>
      </c>
      <c r="F11" s="102">
        <f>'TABLA 2'!F11/'TABLA 1'!F11</f>
        <v>18.970588235294116</v>
      </c>
      <c r="G11" s="102">
        <f>'TABLA 2'!G11/'TABLA 1'!G11</f>
        <v>25.480984340044742</v>
      </c>
      <c r="H11" s="102">
        <f>'TABLA 2'!H11/'TABLA 1'!H11</f>
        <v>27.933035714285715</v>
      </c>
      <c r="I11" s="102">
        <f>'TABLA 2'!I11/'TABLA 1'!I11</f>
        <v>33.283068783068785</v>
      </c>
      <c r="J11" s="102">
        <f>'TABLA 2'!J11/'TABLA 1'!J11</f>
        <v>34.858024691358025</v>
      </c>
      <c r="K11" s="102">
        <f>'TABLA 2'!K11/'TABLA 1'!K11</f>
        <v>32.216867469879517</v>
      </c>
      <c r="L11" s="102">
        <f>'TABLA 2'!L11/'TABLA 1'!L11</f>
        <v>43.581896551724135</v>
      </c>
      <c r="M11" s="102">
        <f>'TABLA 2'!M11/'TABLA 1'!M11</f>
        <v>31.216374269005847</v>
      </c>
      <c r="N11" s="36"/>
    </row>
    <row r="12" spans="1:14" x14ac:dyDescent="0.25">
      <c r="A12" s="61">
        <v>15</v>
      </c>
      <c r="B12" s="61" t="s">
        <v>180</v>
      </c>
      <c r="C12" s="46" t="s">
        <v>6</v>
      </c>
      <c r="D12" s="102">
        <f>'TABLA 2'!D12/'TABLA 1'!D12</f>
        <v>6.1679748822605962</v>
      </c>
      <c r="E12" s="102">
        <f>'TABLA 2'!E12/'TABLA 1'!E12</f>
        <v>8.4566541026384456</v>
      </c>
      <c r="F12" s="102">
        <f>'TABLA 2'!F12/'TABLA 1'!F12</f>
        <v>5.1490529297220746</v>
      </c>
      <c r="G12" s="102">
        <f>'TABLA 2'!G12/'TABLA 1'!G12</f>
        <v>6.9724555335968379</v>
      </c>
      <c r="H12" s="102">
        <f>'TABLA 2'!H12/'TABLA 1'!H12</f>
        <v>4.6612046058458816</v>
      </c>
      <c r="I12" s="102">
        <f>'TABLA 2'!I12/'TABLA 1'!I12</f>
        <v>5.2975521148689557</v>
      </c>
      <c r="J12" s="102">
        <f>'TABLA 2'!J12/'TABLA 1'!J12</f>
        <v>5.3525145453096359</v>
      </c>
      <c r="K12" s="102">
        <f>'TABLA 2'!K12/'TABLA 1'!K12</f>
        <v>6.1257912557044012</v>
      </c>
      <c r="L12" s="102">
        <f>'TABLA 2'!L12/'TABLA 1'!L12</f>
        <v>5.8043512658227847</v>
      </c>
      <c r="M12" s="102">
        <f>'TABLA 2'!M12/'TABLA 1'!M12</f>
        <v>5.5714285714285712</v>
      </c>
      <c r="N12" s="36"/>
    </row>
    <row r="13" spans="1:14" x14ac:dyDescent="0.25">
      <c r="A13" s="61">
        <v>15</v>
      </c>
      <c r="B13" s="61" t="s">
        <v>181</v>
      </c>
      <c r="C13" s="46" t="s">
        <v>7</v>
      </c>
      <c r="D13" s="102">
        <f>'TABLA 2'!D13/'TABLA 1'!D13</f>
        <v>210.92156862745097</v>
      </c>
      <c r="E13" s="102">
        <f>'TABLA 2'!E13/'TABLA 1'!E13</f>
        <v>333.75</v>
      </c>
      <c r="F13" s="102">
        <f>'TABLA 2'!F13/'TABLA 1'!F13</f>
        <v>132.61538461538461</v>
      </c>
      <c r="G13" s="102">
        <f>'TABLA 2'!G13/'TABLA 1'!G13</f>
        <v>283.375</v>
      </c>
      <c r="H13" s="102">
        <f>'TABLA 2'!H13/'TABLA 1'!H13</f>
        <v>824.02564102564099</v>
      </c>
      <c r="I13" s="102">
        <f>'TABLA 2'!I13/'TABLA 1'!I13</f>
        <v>397.10256410256409</v>
      </c>
      <c r="J13" s="102">
        <f>'TABLA 2'!J13/'TABLA 1'!J13</f>
        <v>1040.9285714285713</v>
      </c>
      <c r="K13" s="102">
        <f>'TABLA 2'!K13/'TABLA 1'!K13</f>
        <v>552.58620689655174</v>
      </c>
      <c r="L13" s="102">
        <f>'TABLA 2'!L13/'TABLA 1'!L13</f>
        <v>347.41666666666669</v>
      </c>
      <c r="M13" s="102">
        <f>'TABLA 2'!M13/'TABLA 1'!M13</f>
        <v>223.30555555555554</v>
      </c>
      <c r="N13" s="36"/>
    </row>
    <row r="14" spans="1:14" x14ac:dyDescent="0.25">
      <c r="A14" s="61">
        <v>15</v>
      </c>
      <c r="B14" s="61" t="s">
        <v>182</v>
      </c>
      <c r="C14" s="46" t="s">
        <v>8</v>
      </c>
      <c r="D14" s="102">
        <f>'TABLA 2'!D14/'TABLA 1'!D14</f>
        <v>5.0170648464163818</v>
      </c>
      <c r="E14" s="102">
        <f>'TABLA 2'!E14/'TABLA 1'!E14</f>
        <v>11.801652892561984</v>
      </c>
      <c r="F14" s="102">
        <f>'TABLA 2'!F14/'TABLA 1'!F14</f>
        <v>32.54</v>
      </c>
      <c r="G14" s="102">
        <f>'TABLA 2'!G14/'TABLA 1'!G14</f>
        <v>42.592760180995477</v>
      </c>
      <c r="H14" s="102">
        <f>'TABLA 2'!H14/'TABLA 1'!H14</f>
        <v>25.775577557755774</v>
      </c>
      <c r="I14" s="102">
        <f>'TABLA 2'!I14/'TABLA 1'!I14</f>
        <v>31.25311203319502</v>
      </c>
      <c r="J14" s="102">
        <f>'TABLA 2'!J14/'TABLA 1'!J14</f>
        <v>44.846511627906978</v>
      </c>
      <c r="K14" s="102">
        <f>'TABLA 2'!K14/'TABLA 1'!K14</f>
        <v>52.443877551020407</v>
      </c>
      <c r="L14" s="102">
        <f>'TABLA 2'!L14/'TABLA 1'!L14</f>
        <v>52.437869822485204</v>
      </c>
      <c r="M14" s="102">
        <f>'TABLA 2'!M14/'TABLA 1'!M14</f>
        <v>27.712560386473431</v>
      </c>
      <c r="N14" s="36"/>
    </row>
    <row r="15" spans="1:14" x14ac:dyDescent="0.25">
      <c r="A15" s="61">
        <v>15</v>
      </c>
      <c r="B15" s="61" t="s">
        <v>183</v>
      </c>
      <c r="C15" s="46" t="s">
        <v>9</v>
      </c>
      <c r="D15" s="102">
        <f>'TABLA 2'!D15/'TABLA 1'!D15</f>
        <v>8.6523809523809518</v>
      </c>
      <c r="E15" s="102">
        <f>'TABLA 2'!E15/'TABLA 1'!E15</f>
        <v>11.686746987951807</v>
      </c>
      <c r="F15" s="102">
        <f>'TABLA 2'!F15/'TABLA 1'!F15</f>
        <v>9.9669260700389106</v>
      </c>
      <c r="G15" s="102">
        <f>'TABLA 2'!G15/'TABLA 1'!G15</f>
        <v>11.264255910987483</v>
      </c>
      <c r="H15" s="102">
        <f>'TABLA 2'!H15/'TABLA 1'!H15</f>
        <v>6.9949849548645942</v>
      </c>
      <c r="I15" s="102">
        <f>'TABLA 2'!I15/'TABLA 1'!I15</f>
        <v>8.3854581673306772</v>
      </c>
      <c r="J15" s="102">
        <f>'TABLA 2'!J15/'TABLA 1'!J15</f>
        <v>8.5427995971802613</v>
      </c>
      <c r="K15" s="102">
        <f>'TABLA 2'!K15/'TABLA 1'!K15</f>
        <v>5.8662280701754383</v>
      </c>
      <c r="L15" s="102">
        <f>'TABLA 2'!L15/'TABLA 1'!L15</f>
        <v>5.1896075179657268</v>
      </c>
      <c r="M15" s="102">
        <f>'TABLA 2'!M15/'TABLA 1'!M15</f>
        <v>5.6058020477815695</v>
      </c>
      <c r="N15" s="36"/>
    </row>
    <row r="16" spans="1:14" x14ac:dyDescent="0.25">
      <c r="A16" s="61">
        <v>15</v>
      </c>
      <c r="B16" s="61" t="s">
        <v>184</v>
      </c>
      <c r="C16" s="46" t="s">
        <v>10</v>
      </c>
      <c r="D16" s="102">
        <f>'TABLA 2'!D16/'TABLA 1'!D16</f>
        <v>25.622222222222224</v>
      </c>
      <c r="E16" s="102">
        <f>'TABLA 2'!E16/'TABLA 1'!E16</f>
        <v>18.44705882352941</v>
      </c>
      <c r="F16" s="102">
        <f>'TABLA 2'!F16/'TABLA 1'!F16</f>
        <v>18.56387665198238</v>
      </c>
      <c r="G16" s="102">
        <f>'TABLA 2'!G16/'TABLA 1'!G16</f>
        <v>13.210106382978724</v>
      </c>
      <c r="H16" s="102">
        <f>'TABLA 2'!H16/'TABLA 1'!H16</f>
        <v>12.389294403892944</v>
      </c>
      <c r="I16" s="102">
        <f>'TABLA 2'!I16/'TABLA 1'!I16</f>
        <v>13.93516699410609</v>
      </c>
      <c r="J16" s="102">
        <f>'TABLA 2'!J16/'TABLA 1'!J16</f>
        <v>17.277777777777779</v>
      </c>
      <c r="K16" s="102">
        <f>'TABLA 2'!K16/'TABLA 1'!K16</f>
        <v>25.776623376623377</v>
      </c>
      <c r="L16" s="102">
        <f>'TABLA 2'!L16/'TABLA 1'!L16</f>
        <v>25.873913043478261</v>
      </c>
      <c r="M16" s="102">
        <f>'TABLA 2'!M16/'TABLA 1'!M16</f>
        <v>26.388324873096447</v>
      </c>
      <c r="N16" s="36"/>
    </row>
    <row r="17" spans="1:14" x14ac:dyDescent="0.25">
      <c r="A17" s="61">
        <v>15</v>
      </c>
      <c r="B17" s="61" t="s">
        <v>185</v>
      </c>
      <c r="C17" s="46" t="s">
        <v>1223</v>
      </c>
      <c r="D17" s="102">
        <f>'TABLA 2'!D17/'TABLA 1'!D17</f>
        <v>8.8196248196248188</v>
      </c>
      <c r="E17" s="102">
        <f>'TABLA 2'!E17/'TABLA 1'!E17</f>
        <v>8.1247563352826511</v>
      </c>
      <c r="F17" s="102">
        <f>'TABLA 2'!F17/'TABLA 1'!F17</f>
        <v>18.85542168674699</v>
      </c>
      <c r="G17" s="102">
        <f>'TABLA 2'!G17/'TABLA 1'!G17</f>
        <v>36.014634146341464</v>
      </c>
      <c r="H17" s="102">
        <f>'TABLA 2'!H17/'TABLA 1'!H17</f>
        <v>24.844444444444445</v>
      </c>
      <c r="I17" s="102">
        <f>'TABLA 2'!I17/'TABLA 1'!I17</f>
        <v>27.563636363636363</v>
      </c>
      <c r="J17" s="102">
        <f>'TABLA 2'!J17/'TABLA 1'!J17</f>
        <v>38.448275862068968</v>
      </c>
      <c r="K17" s="102">
        <f>'TABLA 2'!K17/'TABLA 1'!K17</f>
        <v>43.56666666666667</v>
      </c>
      <c r="L17" s="102">
        <f>'TABLA 2'!L17/'TABLA 1'!L17</f>
        <v>52.195652173913047</v>
      </c>
      <c r="M17" s="102">
        <f>'TABLA 2'!M17/'TABLA 1'!M17</f>
        <v>33.350877192982459</v>
      </c>
      <c r="N17" s="36"/>
    </row>
    <row r="18" spans="1:14" x14ac:dyDescent="0.25">
      <c r="A18" s="61">
        <v>15</v>
      </c>
      <c r="B18" s="61" t="s">
        <v>1168</v>
      </c>
      <c r="C18" s="46" t="s">
        <v>11</v>
      </c>
      <c r="D18" s="102">
        <f>'TABLA 2'!D18/'TABLA 1'!D18</f>
        <v>4.8134878819810325</v>
      </c>
      <c r="E18" s="102">
        <f>'TABLA 2'!E18/'TABLA 1'!E18</f>
        <v>3.7901320361362059</v>
      </c>
      <c r="F18" s="102">
        <f>'TABLA 2'!F18/'TABLA 1'!F18</f>
        <v>4.2889777270131351</v>
      </c>
      <c r="G18" s="102">
        <f>'TABLA 2'!G18/'TABLA 1'!G18</f>
        <v>5.8728291316526606</v>
      </c>
      <c r="H18" s="102">
        <f>'TABLA 2'!H18/'TABLA 1'!H18</f>
        <v>6.2328458942632174</v>
      </c>
      <c r="I18" s="102">
        <f>'TABLA 2'!I18/'TABLA 1'!I18</f>
        <v>9.9724985371562322</v>
      </c>
      <c r="J18" s="102">
        <f>'TABLA 2'!J18/'TABLA 1'!J18</f>
        <v>9.0152116402116409</v>
      </c>
      <c r="K18" s="102">
        <f>'TABLA 2'!K18/'TABLA 1'!K18</f>
        <v>11.87887323943662</v>
      </c>
      <c r="L18" s="102">
        <f>'TABLA 2'!L18/'TABLA 1'!L18</f>
        <v>19.888724035608309</v>
      </c>
      <c r="M18" s="102">
        <f>'TABLA 2'!M18/'TABLA 1'!M18</f>
        <v>21.628428927680797</v>
      </c>
      <c r="N18" s="36"/>
    </row>
    <row r="19" spans="1:14" x14ac:dyDescent="0.25">
      <c r="A19" s="61">
        <v>15</v>
      </c>
      <c r="B19" s="61" t="s">
        <v>1169</v>
      </c>
      <c r="C19" s="46" t="s">
        <v>12</v>
      </c>
      <c r="D19" s="102">
        <f>'TABLA 2'!D19/'TABLA 1'!D19</f>
        <v>15.95</v>
      </c>
      <c r="E19" s="102">
        <f>'TABLA 2'!E19/'TABLA 1'!E19</f>
        <v>89.620689655172413</v>
      </c>
      <c r="F19" s="102">
        <f>'TABLA 2'!F19/'TABLA 1'!F19</f>
        <v>229.5</v>
      </c>
      <c r="G19" s="102">
        <f>'TABLA 2'!G19/'TABLA 1'!G19</f>
        <v>361.82608695652175</v>
      </c>
      <c r="H19" s="102">
        <f>'TABLA 2'!H19/'TABLA 1'!H19</f>
        <v>275.5</v>
      </c>
      <c r="I19" s="102">
        <f>'TABLA 2'!I19/'TABLA 1'!I19</f>
        <v>211.82608695652175</v>
      </c>
      <c r="J19" s="102">
        <f>'TABLA 2'!J19/'TABLA 1'!J19</f>
        <v>286.95</v>
      </c>
      <c r="K19" s="102">
        <f>'TABLA 2'!K19/'TABLA 1'!K19</f>
        <v>232.46666666666667</v>
      </c>
      <c r="L19" s="102">
        <f>'TABLA 2'!L19/'TABLA 1'!L19</f>
        <v>218.05555555555554</v>
      </c>
      <c r="M19" s="102">
        <f>'TABLA 2'!M19/'TABLA 1'!M19</f>
        <v>149.25</v>
      </c>
      <c r="N19" s="36"/>
    </row>
    <row r="20" spans="1:14" x14ac:dyDescent="0.25">
      <c r="A20" s="61">
        <v>15</v>
      </c>
      <c r="B20" s="61" t="s">
        <v>186</v>
      </c>
      <c r="C20" s="46" t="s">
        <v>1182</v>
      </c>
      <c r="D20" s="102">
        <f>'TABLA 2'!D20/'TABLA 1'!D20</f>
        <v>23.50632911392405</v>
      </c>
      <c r="E20" s="102">
        <f>'TABLA 2'!E20/'TABLA 1'!E20</f>
        <v>5.4158163265306118</v>
      </c>
      <c r="F20" s="102">
        <f>'TABLA 2'!F20/'TABLA 1'!F20</f>
        <v>4.6180904522613062</v>
      </c>
      <c r="G20" s="102">
        <f>'TABLA 2'!G20/'TABLA 1'!G20</f>
        <v>5.5135043889264015</v>
      </c>
      <c r="H20" s="102">
        <f>'TABLA 2'!H20/'TABLA 1'!H20</f>
        <v>3.0929439351950543</v>
      </c>
      <c r="I20" s="102">
        <f>'TABLA 2'!I20/'TABLA 1'!I20</f>
        <v>4.8494942448552498</v>
      </c>
      <c r="J20" s="102">
        <f>'TABLA 2'!J20/'TABLA 1'!J20</f>
        <v>5.3544044483465028</v>
      </c>
      <c r="K20" s="102">
        <f>'TABLA 2'!K20/'TABLA 1'!K20</f>
        <v>7.0693930123973594</v>
      </c>
      <c r="L20" s="102">
        <f>'TABLA 2'!L20/'TABLA 1'!L20</f>
        <v>11.482701812191104</v>
      </c>
      <c r="M20" s="102">
        <f>'TABLA 2'!M20/'TABLA 1'!M20</f>
        <v>14.983743061062649</v>
      </c>
      <c r="N20" s="36"/>
    </row>
    <row r="21" spans="1:14" x14ac:dyDescent="0.25">
      <c r="A21" s="61">
        <v>16</v>
      </c>
      <c r="B21" s="61"/>
      <c r="C21" s="64" t="s">
        <v>17</v>
      </c>
      <c r="D21" s="101">
        <f>'TABLA 2'!D21/'TABLA 1'!D21</f>
        <v>9.8476027397260282</v>
      </c>
      <c r="E21" s="101">
        <f>'TABLA 2'!E21/'TABLA 1'!E21</f>
        <v>30.431623931623932</v>
      </c>
      <c r="F21" s="101">
        <f>'TABLA 2'!F21/'TABLA 1'!F21</f>
        <v>59.69736842105263</v>
      </c>
      <c r="G21" s="101">
        <f>'TABLA 2'!G21/'TABLA 1'!G21</f>
        <v>93.276785714285708</v>
      </c>
      <c r="H21" s="101">
        <f>'TABLA 2'!H21/'TABLA 1'!H21</f>
        <v>97.848214285714292</v>
      </c>
      <c r="I21" s="101">
        <f>'TABLA 2'!I21/'TABLA 1'!I21</f>
        <v>70.299145299145295</v>
      </c>
      <c r="J21" s="101">
        <f>'TABLA 2'!J21/'TABLA 1'!J21</f>
        <v>103.4235294117647</v>
      </c>
      <c r="K21" s="101">
        <f>'TABLA 2'!K21/'TABLA 1'!K21</f>
        <v>56.503937007874015</v>
      </c>
      <c r="L21" s="101">
        <f>'TABLA 2'!L21/'TABLA 1'!L21</f>
        <v>235.08</v>
      </c>
      <c r="M21" s="101">
        <f>'TABLA 2'!M21/'TABLA 1'!M21</f>
        <v>184.375</v>
      </c>
      <c r="N21" s="36"/>
    </row>
    <row r="22" spans="1:14" x14ac:dyDescent="0.25">
      <c r="A22" s="61">
        <v>16</v>
      </c>
      <c r="B22" s="61" t="s">
        <v>175</v>
      </c>
      <c r="C22" s="46" t="s">
        <v>17</v>
      </c>
      <c r="D22" s="102">
        <f>'TABLA 2'!D22/'TABLA 1'!D22</f>
        <v>9.8476027397260282</v>
      </c>
      <c r="E22" s="102">
        <f>'TABLA 2'!E22/'TABLA 1'!E22</f>
        <v>30.431623931623932</v>
      </c>
      <c r="F22" s="102">
        <f>'TABLA 2'!F22/'TABLA 1'!F22</f>
        <v>59.69736842105263</v>
      </c>
      <c r="G22" s="102">
        <f>'TABLA 2'!G22/'TABLA 1'!G22</f>
        <v>93.276785714285708</v>
      </c>
      <c r="H22" s="102">
        <f>'TABLA 2'!H22/'TABLA 1'!H22</f>
        <v>97.848214285714292</v>
      </c>
      <c r="I22" s="102">
        <f>'TABLA 2'!I22/'TABLA 1'!I22</f>
        <v>70.299145299145295</v>
      </c>
      <c r="J22" s="102">
        <f>'TABLA 2'!J22/'TABLA 1'!J22</f>
        <v>103.4235294117647</v>
      </c>
      <c r="K22" s="102">
        <f>'TABLA 2'!K22/'TABLA 1'!K22</f>
        <v>56.503937007874015</v>
      </c>
      <c r="L22" s="102">
        <f>'TABLA 2'!L22/'TABLA 1'!L22</f>
        <v>235.08</v>
      </c>
      <c r="M22" s="102">
        <f>'TABLA 2'!M22/'TABLA 1'!M22</f>
        <v>184.375</v>
      </c>
      <c r="N22" s="36"/>
    </row>
    <row r="23" spans="1:14" x14ac:dyDescent="0.25">
      <c r="A23" s="61">
        <v>17</v>
      </c>
      <c r="B23" s="61"/>
      <c r="C23" s="64" t="s">
        <v>21</v>
      </c>
      <c r="D23" s="101">
        <f>'TABLA 2'!D23/'TABLA 1'!D23</f>
        <v>24.203125</v>
      </c>
      <c r="E23" s="101">
        <f>'TABLA 2'!E23/'TABLA 1'!E23</f>
        <v>5.5393963151705217</v>
      </c>
      <c r="F23" s="101">
        <f>'TABLA 2'!F23/'TABLA 1'!F23</f>
        <v>47.236914600550968</v>
      </c>
      <c r="G23" s="101">
        <f>'TABLA 2'!G23/'TABLA 1'!G23</f>
        <v>43.773519163763069</v>
      </c>
      <c r="H23" s="101">
        <f>'TABLA 2'!H23/'TABLA 1'!H23</f>
        <v>22.613420266232001</v>
      </c>
      <c r="I23" s="101">
        <f>'TABLA 2'!I23/'TABLA 1'!I23</f>
        <v>19.233922363847046</v>
      </c>
      <c r="J23" s="101">
        <f>'TABLA 2'!J23/'TABLA 1'!J23</f>
        <v>21.716100296931707</v>
      </c>
      <c r="K23" s="101">
        <f>'TABLA 2'!K23/'TABLA 1'!K23</f>
        <v>25.649731182795698</v>
      </c>
      <c r="L23" s="101">
        <f>'TABLA 2'!L23/'TABLA 1'!L23</f>
        <v>20.643416927899686</v>
      </c>
      <c r="M23" s="101">
        <f>'TABLA 2'!M23/'TABLA 1'!M23</f>
        <v>18.654498044328552</v>
      </c>
      <c r="N23" s="36"/>
    </row>
    <row r="24" spans="1:14" x14ac:dyDescent="0.25">
      <c r="A24" s="61">
        <v>17</v>
      </c>
      <c r="B24" s="61" t="s">
        <v>175</v>
      </c>
      <c r="C24" s="46" t="s">
        <v>24</v>
      </c>
      <c r="D24" s="102">
        <f>'TABLA 2'!D24/'TABLA 1'!D24</f>
        <v>24.203125</v>
      </c>
      <c r="E24" s="102">
        <f>'TABLA 2'!E24/'TABLA 1'!E24</f>
        <v>5.4525329927628778</v>
      </c>
      <c r="F24" s="102">
        <f>'TABLA 2'!F24/'TABLA 1'!F24</f>
        <v>68.621705426356584</v>
      </c>
      <c r="G24" s="102">
        <f>'TABLA 2'!G24/'TABLA 1'!G24</f>
        <v>59.645464025026072</v>
      </c>
      <c r="H24" s="102">
        <f>'TABLA 2'!H24/'TABLA 1'!H24</f>
        <v>27.612167300380229</v>
      </c>
      <c r="I24" s="102">
        <f>'TABLA 2'!I24/'TABLA 1'!I24</f>
        <v>21.938114306516198</v>
      </c>
      <c r="J24" s="102">
        <f>'TABLA 2'!J24/'TABLA 1'!J24</f>
        <v>24.065418594867481</v>
      </c>
      <c r="K24" s="102">
        <f>'TABLA 2'!K24/'TABLA 1'!K24</f>
        <v>29.529940119760479</v>
      </c>
      <c r="L24" s="102">
        <f>'TABLA 2'!L24/'TABLA 1'!L24</f>
        <v>25.319148936170212</v>
      </c>
      <c r="M24" s="102">
        <f>'TABLA 2'!M24/'TABLA 1'!M24</f>
        <v>28.537726838586437</v>
      </c>
      <c r="N24" s="36"/>
    </row>
    <row r="25" spans="1:14" x14ac:dyDescent="0.25">
      <c r="A25" s="61">
        <v>17</v>
      </c>
      <c r="B25" s="61" t="s">
        <v>176</v>
      </c>
      <c r="C25" s="46" t="s">
        <v>1181</v>
      </c>
      <c r="D25" s="103" t="s">
        <v>1183</v>
      </c>
      <c r="E25" s="102">
        <f>'TABLA 2'!E25/'TABLA 1'!E25</f>
        <v>6.5495049504950495</v>
      </c>
      <c r="F25" s="102">
        <f>'TABLA 2'!F25/'TABLA 1'!F25</f>
        <v>16.171171171171171</v>
      </c>
      <c r="G25" s="102">
        <f>'TABLA 2'!G25/'TABLA 1'!G25</f>
        <v>11.796218487394958</v>
      </c>
      <c r="H25" s="102">
        <f>'TABLA 2'!H25/'TABLA 1'!H25</f>
        <v>7.6008700380641656</v>
      </c>
      <c r="I25" s="102">
        <f>'TABLA 2'!I25/'TABLA 1'!I25</f>
        <v>8.6971631205673763</v>
      </c>
      <c r="J25" s="102">
        <f>'TABLA 2'!J25/'TABLA 1'!J25</f>
        <v>13.17737003058104</v>
      </c>
      <c r="K25" s="102">
        <f>'TABLA 2'!K25/'TABLA 1'!K25</f>
        <v>15.756679389312977</v>
      </c>
      <c r="L25" s="102">
        <f>'TABLA 2'!L25/'TABLA 1'!L25</f>
        <v>12.163175303197354</v>
      </c>
      <c r="M25" s="102">
        <f>'TABLA 2'!M25/'TABLA 1'!M25</f>
        <v>10.402711323763956</v>
      </c>
      <c r="N25" s="36"/>
    </row>
    <row r="26" spans="1:14" x14ac:dyDescent="0.25">
      <c r="A26" s="61">
        <v>18</v>
      </c>
      <c r="B26" s="61"/>
      <c r="C26" s="64" t="s">
        <v>22</v>
      </c>
      <c r="D26" s="101">
        <f>'TABLA 2'!D26/'TABLA 1'!D26</f>
        <v>5.4377117049303729</v>
      </c>
      <c r="E26" s="101">
        <f>'TABLA 2'!E26/'TABLA 1'!E26</f>
        <v>16.416886543535622</v>
      </c>
      <c r="F26" s="101">
        <f>'TABLA 2'!F26/'TABLA 1'!F26</f>
        <v>7.5397576115873486</v>
      </c>
      <c r="G26" s="101">
        <f>'TABLA 2'!G26/'TABLA 1'!G26</f>
        <v>6.8137600000000003</v>
      </c>
      <c r="H26" s="101">
        <f>'TABLA 2'!H26/'TABLA 1'!H26</f>
        <v>4.2916370359835012</v>
      </c>
      <c r="I26" s="101">
        <f>'TABLA 2'!I26/'TABLA 1'!I26</f>
        <v>7.5256565656565657</v>
      </c>
      <c r="J26" s="101">
        <f>'TABLA 2'!J26/'TABLA 1'!J26</f>
        <v>8.4417163568338598</v>
      </c>
      <c r="K26" s="101">
        <f>'TABLA 2'!K26/'TABLA 1'!K26</f>
        <v>12.186113615870154</v>
      </c>
      <c r="L26" s="101">
        <f>'TABLA 2'!L26/'TABLA 1'!L26</f>
        <v>8.8189218523878434</v>
      </c>
      <c r="M26" s="101">
        <f>'TABLA 2'!M26/'TABLA 1'!M26</f>
        <v>8.6455075845974321</v>
      </c>
      <c r="N26" s="36"/>
    </row>
    <row r="27" spans="1:14" x14ac:dyDescent="0.25">
      <c r="A27" s="61">
        <v>18</v>
      </c>
      <c r="B27" s="61" t="s">
        <v>175</v>
      </c>
      <c r="C27" s="46" t="s">
        <v>20</v>
      </c>
      <c r="D27" s="102">
        <f>'TABLA 2'!D27/'TABLA 1'!D27</f>
        <v>5.4377117049303729</v>
      </c>
      <c r="E27" s="102">
        <f>'TABLA 2'!E27/'TABLA 1'!E27</f>
        <v>16.416886543535622</v>
      </c>
      <c r="F27" s="102">
        <f>'TABLA 2'!F27/'TABLA 1'!F27</f>
        <v>7.5397576115873486</v>
      </c>
      <c r="G27" s="102">
        <f>'TABLA 2'!G27/'TABLA 1'!G27</f>
        <v>6.8137600000000003</v>
      </c>
      <c r="H27" s="102">
        <f>'TABLA 2'!H27/'TABLA 1'!H27</f>
        <v>4.2916370359835012</v>
      </c>
      <c r="I27" s="102">
        <f>'TABLA 2'!I27/'TABLA 1'!I27</f>
        <v>7.5256565656565657</v>
      </c>
      <c r="J27" s="102">
        <f>'TABLA 2'!J27/'TABLA 1'!J27</f>
        <v>8.4417163568338598</v>
      </c>
      <c r="K27" s="102">
        <f>'TABLA 2'!K27/'TABLA 1'!K27</f>
        <v>12.186113615870154</v>
      </c>
      <c r="L27" s="102">
        <f>'TABLA 2'!L27/'TABLA 1'!L27</f>
        <v>8.8189218523878434</v>
      </c>
      <c r="M27" s="102">
        <f>'TABLA 2'!M27/'TABLA 1'!M27</f>
        <v>8.6455075845974321</v>
      </c>
      <c r="N27" s="36"/>
    </row>
    <row r="28" spans="1:14" x14ac:dyDescent="0.25">
      <c r="A28" s="61">
        <v>19</v>
      </c>
      <c r="B28" s="61"/>
      <c r="C28" s="64" t="s">
        <v>1170</v>
      </c>
      <c r="D28" s="101">
        <f>'TABLA 2'!D28/'TABLA 1'!D28</f>
        <v>5.4199785177228783</v>
      </c>
      <c r="E28" s="101">
        <f>'TABLA 2'!E28/'TABLA 1'!E28</f>
        <v>16.084786530366806</v>
      </c>
      <c r="F28" s="101">
        <f>'TABLA 2'!F28/'TABLA 1'!F28</f>
        <v>19.511456023651146</v>
      </c>
      <c r="G28" s="101">
        <f>'TABLA 2'!G28/'TABLA 1'!G28</f>
        <v>18.033515952304221</v>
      </c>
      <c r="H28" s="101">
        <f>'TABLA 2'!H28/'TABLA 1'!H28</f>
        <v>9.3635658914728683</v>
      </c>
      <c r="I28" s="101">
        <f>'TABLA 2'!I28/'TABLA 1'!I28</f>
        <v>10.191707054388798</v>
      </c>
      <c r="J28" s="101">
        <f>'TABLA 2'!J28/'TABLA 1'!J28</f>
        <v>11.33234100135318</v>
      </c>
      <c r="K28" s="101">
        <f>'TABLA 2'!K28/'TABLA 1'!K28</f>
        <v>15.641448431943097</v>
      </c>
      <c r="L28" s="101">
        <f>'TABLA 2'!L28/'TABLA 1'!L28</f>
        <v>18.687809266756634</v>
      </c>
      <c r="M28" s="101">
        <f>'TABLA 2'!M28/'TABLA 1'!M28</f>
        <v>19.812429378531075</v>
      </c>
    </row>
    <row r="29" spans="1:14" x14ac:dyDescent="0.25">
      <c r="A29" s="61">
        <v>19</v>
      </c>
      <c r="B29" s="61" t="s">
        <v>175</v>
      </c>
      <c r="C29" s="46" t="s">
        <v>18</v>
      </c>
      <c r="D29" s="102">
        <f>'TABLA 2'!D29/'TABLA 1'!D29</f>
        <v>5.0575236759031919</v>
      </c>
      <c r="E29" s="102">
        <f>'TABLA 2'!E29/'TABLA 1'!E29</f>
        <v>36.943750000000001</v>
      </c>
      <c r="F29" s="102">
        <f>'TABLA 2'!F29/'TABLA 1'!F29</f>
        <v>23.572781065088758</v>
      </c>
      <c r="G29" s="102">
        <f>'TABLA 2'!G29/'TABLA 1'!G29</f>
        <v>23.450258397932817</v>
      </c>
      <c r="H29" s="102">
        <f>'TABLA 2'!H29/'TABLA 1'!H29</f>
        <v>11.469333333333333</v>
      </c>
      <c r="I29" s="102">
        <f>'TABLA 2'!I29/'TABLA 1'!I29</f>
        <v>9.6091455273698259</v>
      </c>
      <c r="J29" s="102">
        <f>'TABLA 2'!J29/'TABLA 1'!J29</f>
        <v>11.890122086570477</v>
      </c>
      <c r="K29" s="102">
        <f>'TABLA 2'!K29/'TABLA 1'!K29</f>
        <v>14.290366350067842</v>
      </c>
      <c r="L29" s="102">
        <f>'TABLA 2'!L29/'TABLA 1'!L29</f>
        <v>19.291066282420751</v>
      </c>
      <c r="M29" s="102">
        <f>'TABLA 2'!M29/'TABLA 1'!M29</f>
        <v>17.228496959165941</v>
      </c>
      <c r="N29" s="36"/>
    </row>
    <row r="30" spans="1:14" x14ac:dyDescent="0.25">
      <c r="A30" s="61">
        <v>19</v>
      </c>
      <c r="B30" s="61" t="s">
        <v>176</v>
      </c>
      <c r="C30" s="46" t="s">
        <v>19</v>
      </c>
      <c r="D30" s="102">
        <f>'TABLA 2'!D30/'TABLA 1'!D30</f>
        <v>6.603665521191294</v>
      </c>
      <c r="E30" s="102">
        <f>'TABLA 2'!E30/'TABLA 1'!E30</f>
        <v>7.6213017751479288</v>
      </c>
      <c r="F30" s="102">
        <f>'TABLA 2'!F30/'TABLA 1'!F30</f>
        <v>12.755905511811024</v>
      </c>
      <c r="G30" s="102">
        <f>'TABLA 2'!G30/'TABLA 1'!G30</f>
        <v>12.641157556270096</v>
      </c>
      <c r="H30" s="102">
        <f>'TABLA 2'!H30/'TABLA 1'!H30</f>
        <v>6.4388888888888891</v>
      </c>
      <c r="I30" s="102">
        <f>'TABLA 2'!I30/'TABLA 1'!I30</f>
        <v>12.622562674094707</v>
      </c>
      <c r="J30" s="102">
        <f>'TABLA 2'!J30/'TABLA 1'!J30</f>
        <v>9.8125</v>
      </c>
      <c r="K30" s="102">
        <f>'TABLA 2'!K30/'TABLA 1'!K30</f>
        <v>19.028344671201815</v>
      </c>
      <c r="L30" s="102">
        <f>'TABLA 2'!L30/'TABLA 1'!L30</f>
        <v>17.685029940119762</v>
      </c>
      <c r="M30" s="102">
        <f>'TABLA 2'!M30/'TABLA 1'!M30</f>
        <v>24.617124394184167</v>
      </c>
      <c r="N30" s="36"/>
    </row>
    <row r="31" spans="1:14" x14ac:dyDescent="0.25">
      <c r="A31" s="61">
        <v>20</v>
      </c>
      <c r="B31" s="61"/>
      <c r="C31" s="64" t="s">
        <v>29</v>
      </c>
      <c r="D31" s="101">
        <f>'TABLA 2'!D31/'TABLA 1'!D31</f>
        <v>6.4727203357497141</v>
      </c>
      <c r="E31" s="101">
        <f>'TABLA 2'!E31/'TABLA 1'!E31</f>
        <v>10.990820875950694</v>
      </c>
      <c r="F31" s="101">
        <f>'TABLA 2'!F31/'TABLA 1'!F31</f>
        <v>7.6493168510084582</v>
      </c>
      <c r="G31" s="101">
        <f>'TABLA 2'!G31/'TABLA 1'!G31</f>
        <v>11.958306709265175</v>
      </c>
      <c r="H31" s="101">
        <f>'TABLA 2'!H31/'TABLA 1'!H31</f>
        <v>5.9809273840769901</v>
      </c>
      <c r="I31" s="101">
        <f>'TABLA 2'!I31/'TABLA 1'!I31</f>
        <v>4.7223534464247372</v>
      </c>
      <c r="J31" s="101">
        <f>'TABLA 2'!J31/'TABLA 1'!J31</f>
        <v>4.5762510602205255</v>
      </c>
      <c r="K31" s="101">
        <f>'TABLA 2'!K31/'TABLA 1'!K31</f>
        <v>5.1555326814204836</v>
      </c>
      <c r="L31" s="101">
        <f>'TABLA 2'!L31/'TABLA 1'!L31</f>
        <v>5.0450518378887841</v>
      </c>
      <c r="M31" s="101">
        <f>'TABLA 2'!M31/'TABLA 1'!M31</f>
        <v>7.8783783783783781</v>
      </c>
      <c r="N31" s="36"/>
    </row>
    <row r="32" spans="1:14" x14ac:dyDescent="0.25">
      <c r="A32" s="61">
        <v>20</v>
      </c>
      <c r="B32" s="61" t="s">
        <v>175</v>
      </c>
      <c r="C32" s="46" t="s">
        <v>25</v>
      </c>
      <c r="D32" s="102">
        <f>'TABLA 2'!D32/'TABLA 1'!D32</f>
        <v>28.326530612244898</v>
      </c>
      <c r="E32" s="102">
        <f>'TABLA 2'!E32/'TABLA 1'!E32</f>
        <v>33.827067669172934</v>
      </c>
      <c r="F32" s="102">
        <f>'TABLA 2'!F32/'TABLA 1'!F32</f>
        <v>19.313167259786479</v>
      </c>
      <c r="G32" s="102">
        <f>'TABLA 2'!G32/'TABLA 1'!G32</f>
        <v>21.451762523191096</v>
      </c>
      <c r="H32" s="102">
        <f>'TABLA 2'!H32/'TABLA 1'!H32</f>
        <v>11.434384782085239</v>
      </c>
      <c r="I32" s="102">
        <f>'TABLA 2'!I32/'TABLA 1'!I32</f>
        <v>7.1839389860924179</v>
      </c>
      <c r="J32" s="102">
        <f>'TABLA 2'!J32/'TABLA 1'!J32</f>
        <v>8.8456425406203838</v>
      </c>
      <c r="K32" s="102">
        <f>'TABLA 2'!K32/'TABLA 1'!K32</f>
        <v>9.0912449205762833</v>
      </c>
      <c r="L32" s="102">
        <f>'TABLA 2'!L32/'TABLA 1'!L32</f>
        <v>8.5160829163688341</v>
      </c>
      <c r="M32" s="102">
        <f>'TABLA 2'!M32/'TABLA 1'!M32</f>
        <v>12.000730994152047</v>
      </c>
      <c r="N32" s="36"/>
    </row>
    <row r="33" spans="1:14" x14ac:dyDescent="0.25">
      <c r="A33" s="61">
        <v>20</v>
      </c>
      <c r="B33" s="61" t="s">
        <v>176</v>
      </c>
      <c r="C33" s="46" t="s">
        <v>26</v>
      </c>
      <c r="D33" s="102">
        <f>'TABLA 2'!D33/'TABLA 1'!D33</f>
        <v>4.205909090909091</v>
      </c>
      <c r="E33" s="102">
        <f>'TABLA 2'!E33/'TABLA 1'!E33</f>
        <v>4.717966573816156</v>
      </c>
      <c r="F33" s="102">
        <f>'TABLA 2'!F33/'TABLA 1'!F33</f>
        <v>2.7894434882386689</v>
      </c>
      <c r="G33" s="102">
        <f>'TABLA 2'!G33/'TABLA 1'!G33</f>
        <v>4.861596736596737</v>
      </c>
      <c r="H33" s="102">
        <f>'TABLA 2'!H33/'TABLA 1'!H33</f>
        <v>2.0890854525351443</v>
      </c>
      <c r="I33" s="102">
        <f>'TABLA 2'!I33/'TABLA 1'!I33</f>
        <v>2.849209268113277</v>
      </c>
      <c r="J33" s="102">
        <f>'TABLA 2'!J33/'TABLA 1'!J33</f>
        <v>2.5131045241809673</v>
      </c>
      <c r="K33" s="102">
        <f>'TABLA 2'!K33/'TABLA 1'!K33</f>
        <v>2.8499900655672561</v>
      </c>
      <c r="L33" s="102">
        <f>'TABLA 2'!L33/'TABLA 1'!L33</f>
        <v>3.8815136476426799</v>
      </c>
      <c r="M33" s="102">
        <f>'TABLA 2'!M33/'TABLA 1'!M33</f>
        <v>5.4122137404580153</v>
      </c>
      <c r="N33" s="36"/>
    </row>
    <row r="34" spans="1:14" x14ac:dyDescent="0.25">
      <c r="A34" s="61">
        <v>20</v>
      </c>
      <c r="B34" s="61" t="s">
        <v>177</v>
      </c>
      <c r="C34" s="46" t="s">
        <v>27</v>
      </c>
      <c r="D34" s="102">
        <f>'TABLA 2'!D34/'TABLA 1'!D34</f>
        <v>5.4933333333333332</v>
      </c>
      <c r="E34" s="102">
        <f>'TABLA 2'!E34/'TABLA 1'!E34</f>
        <v>11</v>
      </c>
      <c r="F34" s="102">
        <f>'TABLA 2'!F34/'TABLA 1'!F34</f>
        <v>16.30344827586207</v>
      </c>
      <c r="G34" s="102">
        <f>'TABLA 2'!G34/'TABLA 1'!G34</f>
        <v>17.94736842105263</v>
      </c>
      <c r="H34" s="102">
        <f>'TABLA 2'!H34/'TABLA 1'!H34</f>
        <v>7.4198757763975154</v>
      </c>
      <c r="I34" s="102">
        <f>'TABLA 2'!I34/'TABLA 1'!I34</f>
        <v>8.4322732626619548</v>
      </c>
      <c r="J34" s="102">
        <f>'TABLA 2'!J34/'TABLA 1'!J34</f>
        <v>8.3903225806451616</v>
      </c>
      <c r="K34" s="102">
        <f>'TABLA 2'!K34/'TABLA 1'!K34</f>
        <v>7.330645161290323</v>
      </c>
      <c r="L34" s="102">
        <f>'TABLA 2'!L34/'TABLA 1'!L34</f>
        <v>8.6378830083565461</v>
      </c>
      <c r="M34" s="102">
        <f>'TABLA 2'!M34/'TABLA 1'!M34</f>
        <v>9.4411764705882355</v>
      </c>
      <c r="N34" s="36"/>
    </row>
    <row r="35" spans="1:14" x14ac:dyDescent="0.25">
      <c r="A35" s="61">
        <v>20</v>
      </c>
      <c r="B35" s="61" t="s">
        <v>102</v>
      </c>
      <c r="C35" s="46" t="s">
        <v>28</v>
      </c>
      <c r="D35" s="102">
        <f>'TABLA 2'!D35/'TABLA 1'!D35</f>
        <v>3.5643564356435644</v>
      </c>
      <c r="E35" s="102">
        <f>'TABLA 2'!E35/'TABLA 1'!E35</f>
        <v>7.4576271186440675</v>
      </c>
      <c r="F35" s="102">
        <f>'TABLA 2'!F35/'TABLA 1'!F35</f>
        <v>6.4091858037578291</v>
      </c>
      <c r="G35" s="102">
        <f>'TABLA 2'!G35/'TABLA 1'!G35</f>
        <v>16.301204819277107</v>
      </c>
      <c r="H35" s="102">
        <f>'TABLA 2'!H35/'TABLA 1'!H35</f>
        <v>11.886524822695035</v>
      </c>
      <c r="I35" s="102">
        <f>'TABLA 2'!I35/'TABLA 1'!I35</f>
        <v>6.6641604010025066</v>
      </c>
      <c r="J35" s="102">
        <f>'TABLA 2'!J35/'TABLA 1'!J35</f>
        <v>4.2344054580896682</v>
      </c>
      <c r="K35" s="102">
        <f>'TABLA 2'!K35/'TABLA 1'!K35</f>
        <v>4.8612546125461256</v>
      </c>
      <c r="L35" s="102">
        <f>'TABLA 2'!L35/'TABLA 1'!L35</f>
        <v>2.8382428940568474</v>
      </c>
      <c r="M35" s="102">
        <f>'TABLA 2'!M35/'TABLA 1'!M35</f>
        <v>4.7406749555950265</v>
      </c>
      <c r="N35" s="36"/>
    </row>
    <row r="36" spans="1:14" x14ac:dyDescent="0.25">
      <c r="A36" s="61">
        <v>21</v>
      </c>
      <c r="B36" s="61"/>
      <c r="C36" s="64" t="s">
        <v>1171</v>
      </c>
      <c r="D36" s="104" t="s">
        <v>1183</v>
      </c>
      <c r="E36" s="101">
        <f>'TABLA 2'!E36/'TABLA 1'!E36</f>
        <v>40.506329113924053</v>
      </c>
      <c r="F36" s="101">
        <f>'TABLA 2'!F36/'TABLA 1'!F36</f>
        <v>34.572115384615387</v>
      </c>
      <c r="G36" s="101">
        <f>'TABLA 2'!G36/'TABLA 1'!G36</f>
        <v>36.335877862595417</v>
      </c>
      <c r="H36" s="101">
        <f>'TABLA 2'!H36/'TABLA 1'!H36</f>
        <v>21.580882352941178</v>
      </c>
      <c r="I36" s="101">
        <f>'TABLA 2'!I36/'TABLA 1'!I36</f>
        <v>20.688127090301002</v>
      </c>
      <c r="J36" s="101">
        <f>'TABLA 2'!J36/'TABLA 1'!J36</f>
        <v>27.49393090569561</v>
      </c>
      <c r="K36" s="101">
        <f>'TABLA 2'!K36/'TABLA 1'!K36</f>
        <v>34.217011995637947</v>
      </c>
      <c r="L36" s="101">
        <f>'TABLA 2'!L36/'TABLA 1'!L36</f>
        <v>28.684807256235828</v>
      </c>
      <c r="M36" s="101">
        <f>'TABLA 2'!M36/'TABLA 1'!M36</f>
        <v>26.864107883817429</v>
      </c>
      <c r="N36" s="36"/>
    </row>
    <row r="37" spans="1:14" x14ac:dyDescent="0.25">
      <c r="A37" s="61">
        <v>21</v>
      </c>
      <c r="B37" s="61" t="s">
        <v>175</v>
      </c>
      <c r="C37" s="46" t="s">
        <v>32</v>
      </c>
      <c r="D37" s="103" t="s">
        <v>1183</v>
      </c>
      <c r="E37" s="103" t="s">
        <v>1183</v>
      </c>
      <c r="F37" s="103" t="s">
        <v>1183</v>
      </c>
      <c r="G37" s="102">
        <f>'TABLA 2'!G37/'TABLA 1'!G37</f>
        <v>38</v>
      </c>
      <c r="H37" s="102">
        <f>'TABLA 2'!H37/'TABLA 1'!H37</f>
        <v>52.888888888888886</v>
      </c>
      <c r="I37" s="102">
        <f>'TABLA 2'!I37/'TABLA 1'!I37</f>
        <v>79</v>
      </c>
      <c r="J37" s="102">
        <f>'TABLA 2'!J37/'TABLA 1'!J37</f>
        <v>50.789473684210527</v>
      </c>
      <c r="K37" s="102">
        <f>'TABLA 2'!K37/'TABLA 1'!K37</f>
        <v>418.16666666666669</v>
      </c>
      <c r="L37" s="102">
        <f>'TABLA 2'!L37/'TABLA 1'!L37</f>
        <v>79.918604651162795</v>
      </c>
      <c r="M37" s="102">
        <f>'TABLA 2'!M37/'TABLA 1'!M37</f>
        <v>64.561904761904756</v>
      </c>
      <c r="N37" s="36"/>
    </row>
    <row r="38" spans="1:14" x14ac:dyDescent="0.25">
      <c r="A38" s="61">
        <v>21</v>
      </c>
      <c r="B38" s="61" t="s">
        <v>176</v>
      </c>
      <c r="C38" s="46" t="s">
        <v>33</v>
      </c>
      <c r="D38" s="103" t="s">
        <v>1183</v>
      </c>
      <c r="E38" s="102">
        <f>'TABLA 2'!E38/'TABLA 1'!E38</f>
        <v>172.81818181818181</v>
      </c>
      <c r="F38" s="102">
        <f>'TABLA 2'!F38/'TABLA 1'!F38</f>
        <v>45.152542372881356</v>
      </c>
      <c r="G38" s="102">
        <f>'TABLA 2'!G38/'TABLA 1'!G38</f>
        <v>47.791666666666664</v>
      </c>
      <c r="H38" s="102">
        <f>'TABLA 2'!H38/'TABLA 1'!H38</f>
        <v>26.328031809145131</v>
      </c>
      <c r="I38" s="102">
        <f>'TABLA 2'!I38/'TABLA 1'!I38</f>
        <v>24.365891472868217</v>
      </c>
      <c r="J38" s="102">
        <f>'TABLA 2'!J38/'TABLA 1'!J38</f>
        <v>29.161137440758292</v>
      </c>
      <c r="K38" s="102">
        <f>'TABLA 2'!K38/'TABLA 1'!K38</f>
        <v>38.424846625766868</v>
      </c>
      <c r="L38" s="102">
        <f>'TABLA 2'!L38/'TABLA 1'!L38</f>
        <v>21.029045643153527</v>
      </c>
      <c r="M38" s="102">
        <f>'TABLA 2'!M38/'TABLA 1'!M38</f>
        <v>21.361290322580643</v>
      </c>
      <c r="N38" s="36"/>
    </row>
    <row r="39" spans="1:14" x14ac:dyDescent="0.25">
      <c r="A39" s="61">
        <v>21</v>
      </c>
      <c r="B39" s="61" t="s">
        <v>177</v>
      </c>
      <c r="C39" s="46" t="s">
        <v>34</v>
      </c>
      <c r="D39" s="103" t="s">
        <v>1183</v>
      </c>
      <c r="E39" s="102">
        <f>'TABLA 2'!E39/'TABLA 1'!E39</f>
        <v>19.102941176470587</v>
      </c>
      <c r="F39" s="102">
        <f>'TABLA 2'!F39/'TABLA 1'!F39</f>
        <v>20.7</v>
      </c>
      <c r="G39" s="102">
        <f>'TABLA 2'!G39/'TABLA 1'!G39</f>
        <v>24.116465863453815</v>
      </c>
      <c r="H39" s="102">
        <f>'TABLA 2'!H39/'TABLA 1'!H39</f>
        <v>15.513636363636364</v>
      </c>
      <c r="I39" s="102">
        <f>'TABLA 2'!I39/'TABLA 1'!I39</f>
        <v>14.988868274582559</v>
      </c>
      <c r="J39" s="102">
        <f>'TABLA 2'!J39/'TABLA 1'!J39</f>
        <v>18.60096153846154</v>
      </c>
      <c r="K39" s="102">
        <f>'TABLA 2'!K39/'TABLA 1'!K39</f>
        <v>14.72972972972973</v>
      </c>
      <c r="L39" s="102">
        <f>'TABLA 2'!L39/'TABLA 1'!L39</f>
        <v>26.404458598726116</v>
      </c>
      <c r="M39" s="102">
        <f>'TABLA 2'!M39/'TABLA 1'!M39</f>
        <v>23.31218274111675</v>
      </c>
      <c r="N39" s="36"/>
    </row>
    <row r="40" spans="1:14" x14ac:dyDescent="0.25">
      <c r="A40" s="61">
        <v>22</v>
      </c>
      <c r="B40" s="61"/>
      <c r="C40" s="64" t="s">
        <v>38</v>
      </c>
      <c r="D40" s="101">
        <f>'TABLA 2'!D40/'TABLA 1'!D40</f>
        <v>15.58</v>
      </c>
      <c r="E40" s="101">
        <f>'TABLA 2'!E40/'TABLA 1'!E40</f>
        <v>12.035035035035035</v>
      </c>
      <c r="F40" s="101">
        <f>'TABLA 2'!F40/'TABLA 1'!F40</f>
        <v>12.258887876025524</v>
      </c>
      <c r="G40" s="101">
        <f>'TABLA 2'!G40/'TABLA 1'!G40</f>
        <v>14.465641361256544</v>
      </c>
      <c r="H40" s="101">
        <f>'TABLA 2'!H40/'TABLA 1'!H40</f>
        <v>9.8967759414792731</v>
      </c>
      <c r="I40" s="101">
        <f>'TABLA 2'!I40/'TABLA 1'!I40</f>
        <v>10.064121390112579</v>
      </c>
      <c r="J40" s="101">
        <f>'TABLA 2'!J40/'TABLA 1'!J40</f>
        <v>9.7765835810656299</v>
      </c>
      <c r="K40" s="101">
        <f>'TABLA 2'!K40/'TABLA 1'!K40</f>
        <v>10.04243413383073</v>
      </c>
      <c r="L40" s="101">
        <f>'TABLA 2'!L40/'TABLA 1'!L40</f>
        <v>7.1354051054384016</v>
      </c>
      <c r="M40" s="101">
        <f>'TABLA 2'!M40/'TABLA 1'!M40</f>
        <v>7.770345596432553</v>
      </c>
      <c r="N40" s="36"/>
    </row>
    <row r="41" spans="1:14" x14ac:dyDescent="0.25">
      <c r="A41" s="61">
        <v>22</v>
      </c>
      <c r="B41" s="61" t="s">
        <v>175</v>
      </c>
      <c r="C41" s="46" t="s">
        <v>35</v>
      </c>
      <c r="D41" s="102">
        <f>'TABLA 2'!D41/'TABLA 1'!D41</f>
        <v>12</v>
      </c>
      <c r="E41" s="102">
        <f>'TABLA 2'!E41/'TABLA 1'!E41</f>
        <v>12.153217568947905</v>
      </c>
      <c r="F41" s="102">
        <f>'TABLA 2'!F41/'TABLA 1'!F41</f>
        <v>11.078599221789883</v>
      </c>
      <c r="G41" s="102">
        <f>'TABLA 2'!G41/'TABLA 1'!G41</f>
        <v>12.713927227101632</v>
      </c>
      <c r="H41" s="102">
        <f>'TABLA 2'!H41/'TABLA 1'!H41</f>
        <v>7.6130114017437958</v>
      </c>
      <c r="I41" s="102">
        <f>'TABLA 2'!I41/'TABLA 1'!I41</f>
        <v>7.5827702702702702</v>
      </c>
      <c r="J41" s="102">
        <f>'TABLA 2'!J41/'TABLA 1'!J41</f>
        <v>6.8486441615938016</v>
      </c>
      <c r="K41" s="102">
        <f>'TABLA 2'!K41/'TABLA 1'!K41</f>
        <v>7.4022257551669313</v>
      </c>
      <c r="L41" s="102">
        <f>'TABLA 2'!L41/'TABLA 1'!L41</f>
        <v>5.1650504266873547</v>
      </c>
      <c r="M41" s="102">
        <f>'TABLA 2'!M41/'TABLA 1'!M41</f>
        <v>6.0093155893536121</v>
      </c>
      <c r="N41" s="36"/>
    </row>
    <row r="42" spans="1:14" x14ac:dyDescent="0.25">
      <c r="A42" s="61">
        <v>22</v>
      </c>
      <c r="B42" s="61" t="s">
        <v>176</v>
      </c>
      <c r="C42" s="46" t="s">
        <v>36</v>
      </c>
      <c r="D42" s="103" t="s">
        <v>1183</v>
      </c>
      <c r="E42" s="103" t="s">
        <v>1183</v>
      </c>
      <c r="F42" s="102">
        <f>'TABLA 2'!F42/'TABLA 1'!F42</f>
        <v>14.314117647058824</v>
      </c>
      <c r="G42" s="102">
        <f>'TABLA 2'!G42/'TABLA 1'!G42</f>
        <v>23.75</v>
      </c>
      <c r="H42" s="102">
        <f>'TABLA 2'!H42/'TABLA 1'!H42</f>
        <v>24.024621212121211</v>
      </c>
      <c r="I42" s="102">
        <f>'TABLA 2'!I42/'TABLA 1'!I42</f>
        <v>40.15</v>
      </c>
      <c r="J42" s="102">
        <f>'TABLA 2'!J42/'TABLA 1'!J42</f>
        <v>38.954659949622169</v>
      </c>
      <c r="K42" s="102">
        <f>'TABLA 2'!K42/'TABLA 1'!K42</f>
        <v>65.19095477386935</v>
      </c>
      <c r="L42" s="102">
        <f>'TABLA 2'!L42/'TABLA 1'!L42</f>
        <v>29.087719298245613</v>
      </c>
      <c r="M42" s="102">
        <f>'TABLA 2'!M42/'TABLA 1'!M42</f>
        <v>27.53980582524272</v>
      </c>
      <c r="N42" s="36"/>
    </row>
    <row r="43" spans="1:14" x14ac:dyDescent="0.25">
      <c r="A43" s="61">
        <v>22</v>
      </c>
      <c r="B43" s="61" t="s">
        <v>177</v>
      </c>
      <c r="C43" s="46" t="s">
        <v>37</v>
      </c>
      <c r="D43" s="102">
        <f>'TABLA 2'!D43/'TABLA 1'!D43</f>
        <v>42.685714285714283</v>
      </c>
      <c r="E43" s="102">
        <f>'TABLA 2'!E43/'TABLA 1'!E43</f>
        <v>6.25</v>
      </c>
      <c r="F43" s="102">
        <f>'TABLA 2'!F43/'TABLA 1'!F43</f>
        <v>8.3559322033898304</v>
      </c>
      <c r="G43" s="102">
        <f>'TABLA 2'!G43/'TABLA 1'!G43</f>
        <v>9.6666666666666661</v>
      </c>
      <c r="H43" s="102">
        <f>'TABLA 2'!H43/'TABLA 1'!H43</f>
        <v>6.3093922651933703</v>
      </c>
      <c r="I43" s="102">
        <f>'TABLA 2'!I43/'TABLA 1'!I43</f>
        <v>9.1581196581196576</v>
      </c>
      <c r="J43" s="102">
        <f>'TABLA 2'!J43/'TABLA 1'!J43</f>
        <v>7.0082872928176796</v>
      </c>
      <c r="K43" s="102">
        <f>'TABLA 2'!K43/'TABLA 1'!K43</f>
        <v>6.8449367088607591</v>
      </c>
      <c r="L43" s="102">
        <f>'TABLA 2'!L43/'TABLA 1'!L43</f>
        <v>7.349640287769784</v>
      </c>
      <c r="M43" s="102">
        <f>'TABLA 2'!M43/'TABLA 1'!M43</f>
        <v>5.9484126984126986</v>
      </c>
      <c r="N43" s="36"/>
    </row>
    <row r="44" spans="1:14" x14ac:dyDescent="0.25">
      <c r="A44" s="61">
        <v>23</v>
      </c>
      <c r="B44" s="61"/>
      <c r="C44" s="64" t="s">
        <v>39</v>
      </c>
      <c r="D44" s="104" t="s">
        <v>1183</v>
      </c>
      <c r="E44" s="101">
        <f>'TABLA 2'!E44/'TABLA 1'!E44</f>
        <v>220</v>
      </c>
      <c r="F44" s="101">
        <f>'TABLA 2'!F44/'TABLA 1'!F44</f>
        <v>214.5</v>
      </c>
      <c r="G44" s="101">
        <f>'TABLA 2'!G44/'TABLA 1'!G44</f>
        <v>118.40425531914893</v>
      </c>
      <c r="H44" s="101">
        <f>'TABLA 2'!H44/'TABLA 1'!H44</f>
        <v>119.69117647058823</v>
      </c>
      <c r="I44" s="101">
        <f>'TABLA 2'!I44/'TABLA 1'!I44</f>
        <v>90.015625</v>
      </c>
      <c r="J44" s="101">
        <f>'TABLA 2'!J44/'TABLA 1'!J44</f>
        <v>73.455089820359277</v>
      </c>
      <c r="K44" s="101">
        <f>'TABLA 2'!K44/'TABLA 1'!K44</f>
        <v>69.46052631578948</v>
      </c>
      <c r="L44" s="101">
        <f>'TABLA 2'!L44/'TABLA 1'!L44</f>
        <v>81.877551020408163</v>
      </c>
      <c r="M44" s="101">
        <f>'TABLA 2'!M44/'TABLA 1'!M44</f>
        <v>73.784482758620683</v>
      </c>
      <c r="N44" s="36"/>
    </row>
    <row r="45" spans="1:14" x14ac:dyDescent="0.25">
      <c r="A45" s="61">
        <v>23</v>
      </c>
      <c r="B45" s="61" t="s">
        <v>175</v>
      </c>
      <c r="C45" s="46" t="s">
        <v>39</v>
      </c>
      <c r="D45" s="103" t="s">
        <v>1183</v>
      </c>
      <c r="E45" s="102">
        <f>'TABLA 2'!E45/'TABLA 1'!E45</f>
        <v>220</v>
      </c>
      <c r="F45" s="102">
        <f>'TABLA 2'!F45/'TABLA 1'!F45</f>
        <v>214.5</v>
      </c>
      <c r="G45" s="102">
        <f>'TABLA 2'!G45/'TABLA 1'!G45</f>
        <v>118.40425531914893</v>
      </c>
      <c r="H45" s="102">
        <f>'TABLA 2'!H45/'TABLA 1'!H45</f>
        <v>119.69117647058823</v>
      </c>
      <c r="I45" s="102">
        <f>'TABLA 2'!I45/'TABLA 1'!I45</f>
        <v>90.015625</v>
      </c>
      <c r="J45" s="102">
        <f>'TABLA 2'!J45/'TABLA 1'!J45</f>
        <v>73.455089820359277</v>
      </c>
      <c r="K45" s="102">
        <f>'TABLA 2'!K45/'TABLA 1'!K45</f>
        <v>69.46052631578948</v>
      </c>
      <c r="L45" s="102">
        <f>'TABLA 2'!L45/'TABLA 1'!L45</f>
        <v>81.877551020408163</v>
      </c>
      <c r="M45" s="102">
        <f>'TABLA 2'!M45/'TABLA 1'!M45</f>
        <v>73.784482758620683</v>
      </c>
      <c r="N45" s="36"/>
    </row>
    <row r="46" spans="1:14" x14ac:dyDescent="0.25">
      <c r="A46" s="61">
        <v>24</v>
      </c>
      <c r="B46" s="61"/>
      <c r="C46" s="64" t="s">
        <v>44</v>
      </c>
      <c r="D46" s="101">
        <f>'TABLA 2'!D46/'TABLA 1'!D46</f>
        <v>14.864353312302839</v>
      </c>
      <c r="E46" s="101">
        <f>'TABLA 2'!E46/'TABLA 1'!E46</f>
        <v>13.06125574272588</v>
      </c>
      <c r="F46" s="101">
        <f>'TABLA 2'!F46/'TABLA 1'!F46</f>
        <v>16.643907563025209</v>
      </c>
      <c r="G46" s="101">
        <f>'TABLA 2'!G46/'TABLA 1'!G46</f>
        <v>25.0352</v>
      </c>
      <c r="H46" s="101">
        <f>'TABLA 2'!H46/'TABLA 1'!H46</f>
        <v>22.234886407393144</v>
      </c>
      <c r="I46" s="101">
        <f>'TABLA 2'!I46/'TABLA 1'!I46</f>
        <v>23.629942548158162</v>
      </c>
      <c r="J46" s="101">
        <f>'TABLA 2'!J46/'TABLA 1'!J46</f>
        <v>30.240177656303381</v>
      </c>
      <c r="K46" s="101">
        <f>'TABLA 2'!K46/'TABLA 1'!K46</f>
        <v>32.391215941439611</v>
      </c>
      <c r="L46" s="101">
        <f>'TABLA 2'!L46/'TABLA 1'!L46</f>
        <v>27.719268396427051</v>
      </c>
      <c r="M46" s="101">
        <f>'TABLA 2'!M46/'TABLA 1'!M46</f>
        <v>30.967806041335454</v>
      </c>
      <c r="N46" s="36"/>
    </row>
    <row r="47" spans="1:14" x14ac:dyDescent="0.25">
      <c r="A47" s="61">
        <v>24</v>
      </c>
      <c r="B47" s="61" t="s">
        <v>175</v>
      </c>
      <c r="C47" s="46" t="s">
        <v>40</v>
      </c>
      <c r="D47" s="102">
        <f>'TABLA 2'!D47/'TABLA 1'!D47</f>
        <v>13.736842105263158</v>
      </c>
      <c r="E47" s="102">
        <f>'TABLA 2'!E47/'TABLA 1'!E47</f>
        <v>7.2012578616352201</v>
      </c>
      <c r="F47" s="102">
        <f>'TABLA 2'!F47/'TABLA 1'!F47</f>
        <v>10.703488372093023</v>
      </c>
      <c r="G47" s="102">
        <f>'TABLA 2'!G47/'TABLA 1'!G47</f>
        <v>18.712244897959184</v>
      </c>
      <c r="H47" s="102">
        <f>'TABLA 2'!H47/'TABLA 1'!H47</f>
        <v>18.459854014598541</v>
      </c>
      <c r="I47" s="102">
        <f>'TABLA 2'!I47/'TABLA 1'!I47</f>
        <v>17.935108153078204</v>
      </c>
      <c r="J47" s="102">
        <f>'TABLA 2'!J47/'TABLA 1'!J47</f>
        <v>21.069491525423729</v>
      </c>
      <c r="K47" s="102">
        <f>'TABLA 2'!K47/'TABLA 1'!K47</f>
        <v>27.178160919540229</v>
      </c>
      <c r="L47" s="102">
        <f>'TABLA 2'!L47/'TABLA 1'!L47</f>
        <v>23.961199294532626</v>
      </c>
      <c r="M47" s="102">
        <f>'TABLA 2'!M47/'TABLA 1'!M47</f>
        <v>25.957236842105264</v>
      </c>
      <c r="N47" s="36"/>
    </row>
    <row r="48" spans="1:14" x14ac:dyDescent="0.25">
      <c r="A48" s="61">
        <v>24</v>
      </c>
      <c r="B48" s="61" t="s">
        <v>176</v>
      </c>
      <c r="C48" s="46" t="s">
        <v>41</v>
      </c>
      <c r="D48" s="103" t="s">
        <v>1183</v>
      </c>
      <c r="E48" s="102">
        <f>'TABLA 2'!E48/'TABLA 1'!E48</f>
        <v>19.857142857142858</v>
      </c>
      <c r="F48" s="102">
        <f>'TABLA 2'!F48/'TABLA 1'!F48</f>
        <v>19.561983471074381</v>
      </c>
      <c r="G48" s="102">
        <f>'TABLA 2'!G48/'TABLA 1'!G48</f>
        <v>32.823343848580443</v>
      </c>
      <c r="H48" s="102">
        <f>'TABLA 2'!H48/'TABLA 1'!H48</f>
        <v>26.178913738019169</v>
      </c>
      <c r="I48" s="102">
        <f>'TABLA 2'!I48/'TABLA 1'!I48</f>
        <v>45.195704057279237</v>
      </c>
      <c r="J48" s="102">
        <f>'TABLA 2'!J48/'TABLA 1'!J48</f>
        <v>62.412037037037038</v>
      </c>
      <c r="K48" s="102">
        <f>'TABLA 2'!K48/'TABLA 1'!K48</f>
        <v>46.571134020618558</v>
      </c>
      <c r="L48" s="102">
        <f>'TABLA 2'!L48/'TABLA 1'!L48</f>
        <v>50.920765027322403</v>
      </c>
      <c r="M48" s="102">
        <f>'TABLA 2'!M48/'TABLA 1'!M48</f>
        <v>66.739024390243898</v>
      </c>
      <c r="N48" s="36"/>
    </row>
    <row r="49" spans="1:14" x14ac:dyDescent="0.25">
      <c r="A49" s="61">
        <v>24</v>
      </c>
      <c r="B49" s="61" t="s">
        <v>177</v>
      </c>
      <c r="C49" s="46" t="s">
        <v>42</v>
      </c>
      <c r="D49" s="102">
        <f>'TABLA 2'!D49/'TABLA 1'!D49</f>
        <v>6.333333333333333</v>
      </c>
      <c r="E49" s="102">
        <f>'TABLA 2'!E49/'TABLA 1'!E49</f>
        <v>11.025641025641026</v>
      </c>
      <c r="F49" s="102">
        <f>'TABLA 2'!F49/'TABLA 1'!F49</f>
        <v>21.28358208955224</v>
      </c>
      <c r="G49" s="102">
        <f>'TABLA 2'!G49/'TABLA 1'!G49</f>
        <v>21.909547738693469</v>
      </c>
      <c r="H49" s="102">
        <f>'TABLA 2'!H49/'TABLA 1'!H49</f>
        <v>15.942857142857143</v>
      </c>
      <c r="I49" s="102">
        <f>'TABLA 2'!I49/'TABLA 1'!I49</f>
        <v>20.686520376175547</v>
      </c>
      <c r="J49" s="102">
        <f>'TABLA 2'!J49/'TABLA 1'!J49</f>
        <v>25.195364238410598</v>
      </c>
      <c r="K49" s="102">
        <f>'TABLA 2'!K49/'TABLA 1'!K49</f>
        <v>21.796089385474861</v>
      </c>
      <c r="L49" s="102">
        <f>'TABLA 2'!L49/'TABLA 1'!L49</f>
        <v>19.255172413793105</v>
      </c>
      <c r="M49" s="102">
        <f>'TABLA 2'!M49/'TABLA 1'!M49</f>
        <v>17.050746268656717</v>
      </c>
      <c r="N49" s="36"/>
    </row>
    <row r="50" spans="1:14" x14ac:dyDescent="0.25">
      <c r="A50" s="61">
        <v>24</v>
      </c>
      <c r="B50" s="61" t="s">
        <v>102</v>
      </c>
      <c r="C50" s="46" t="s">
        <v>43</v>
      </c>
      <c r="D50" s="102">
        <f>'TABLA 2'!D50/'TABLA 1'!D50</f>
        <v>9.1428571428571423</v>
      </c>
      <c r="E50" s="102">
        <f>'TABLA 2'!E50/'TABLA 1'!E50</f>
        <v>66.833333333333329</v>
      </c>
      <c r="F50" s="102">
        <f>'TABLA 2'!F50/'TABLA 1'!F50</f>
        <v>30.727272727272727</v>
      </c>
      <c r="G50" s="102">
        <f>'TABLA 2'!G50/'TABLA 1'!G50</f>
        <v>40.352380952380955</v>
      </c>
      <c r="H50" s="102">
        <f>'TABLA 2'!H50/'TABLA 1'!H50</f>
        <v>53.629629629629626</v>
      </c>
      <c r="I50" s="102">
        <f>'TABLA 2'!I50/'TABLA 1'!I50</f>
        <v>35.854748603351958</v>
      </c>
      <c r="J50" s="102">
        <f>'TABLA 2'!J50/'TABLA 1'!J50</f>
        <v>63.452991452991455</v>
      </c>
      <c r="K50" s="102">
        <f>'TABLA 2'!K50/'TABLA 1'!K50</f>
        <v>50.495145631067963</v>
      </c>
      <c r="L50" s="102">
        <f>'TABLA 2'!L50/'TABLA 1'!L50</f>
        <v>16.725806451612904</v>
      </c>
      <c r="M50" s="102">
        <f>'TABLA 2'!M50/'TABLA 1'!M50</f>
        <v>38.564102564102562</v>
      </c>
      <c r="N50" s="36"/>
    </row>
    <row r="51" spans="1:14" x14ac:dyDescent="0.25">
      <c r="A51" s="61">
        <v>24</v>
      </c>
      <c r="B51" s="61" t="s">
        <v>178</v>
      </c>
      <c r="C51" s="46" t="s">
        <v>45</v>
      </c>
      <c r="D51" s="103" t="s">
        <v>1183</v>
      </c>
      <c r="E51" s="103" t="s">
        <v>1183</v>
      </c>
      <c r="F51" s="102">
        <f>'TABLA 2'!F51/'TABLA 1'!F51</f>
        <v>5.2204724409448815</v>
      </c>
      <c r="G51" s="102">
        <f>'TABLA 2'!G51/'TABLA 1'!G51</f>
        <v>7.3415384615384616</v>
      </c>
      <c r="H51" s="102">
        <f>'TABLA 2'!H51/'TABLA 1'!H51</f>
        <v>4.0289330922242312</v>
      </c>
      <c r="I51" s="102">
        <f>'TABLA 2'!I51/'TABLA 1'!I51</f>
        <v>12.032467532467532</v>
      </c>
      <c r="J51" s="102">
        <f>'TABLA 2'!J51/'TABLA 1'!J51</f>
        <v>22.959595959595958</v>
      </c>
      <c r="K51" s="102">
        <f>'TABLA 2'!K51/'TABLA 1'!K51</f>
        <v>22.14457831325301</v>
      </c>
      <c r="L51" s="102">
        <f>'TABLA 2'!L51/'TABLA 1'!L51</f>
        <v>21.605714285714285</v>
      </c>
      <c r="M51" s="102">
        <f>'TABLA 2'!M51/'TABLA 1'!M51</f>
        <v>29.785714285714285</v>
      </c>
      <c r="N51" s="36"/>
    </row>
    <row r="52" spans="1:14" x14ac:dyDescent="0.25">
      <c r="A52" s="61">
        <v>24</v>
      </c>
      <c r="B52" s="61" t="s">
        <v>179</v>
      </c>
      <c r="C52" s="46" t="s">
        <v>46</v>
      </c>
      <c r="D52" s="102">
        <f>'TABLA 2'!D52/'TABLA 1'!D52</f>
        <v>28.328571428571429</v>
      </c>
      <c r="E52" s="102">
        <f>'TABLA 2'!E52/'TABLA 1'!E52</f>
        <v>8.3450704225352119</v>
      </c>
      <c r="F52" s="102">
        <f>'TABLA 2'!F52/'TABLA 1'!F52</f>
        <v>24.404878048780489</v>
      </c>
      <c r="G52" s="102">
        <f>'TABLA 2'!G52/'TABLA 1'!G52</f>
        <v>49.008196721311478</v>
      </c>
      <c r="H52" s="102">
        <f>'TABLA 2'!H52/'TABLA 1'!H52</f>
        <v>95.414141414141412</v>
      </c>
      <c r="I52" s="102">
        <f>'TABLA 2'!I52/'TABLA 1'!I52</f>
        <v>19.685314685314687</v>
      </c>
      <c r="J52" s="102">
        <f>'TABLA 2'!J52/'TABLA 1'!J52</f>
        <v>22.937274693583273</v>
      </c>
      <c r="K52" s="102">
        <f>'TABLA 2'!K52/'TABLA 1'!K52</f>
        <v>30.874449339207047</v>
      </c>
      <c r="L52" s="102">
        <f>'TABLA 2'!L52/'TABLA 1'!L52</f>
        <v>25.300785634118967</v>
      </c>
      <c r="M52" s="102">
        <f>'TABLA 2'!M52/'TABLA 1'!M52</f>
        <v>23.58786610878661</v>
      </c>
      <c r="N52" s="36"/>
    </row>
    <row r="53" spans="1:14" x14ac:dyDescent="0.25">
      <c r="A53" s="61">
        <v>25</v>
      </c>
      <c r="B53" s="61"/>
      <c r="C53" s="64" t="s">
        <v>50</v>
      </c>
      <c r="D53" s="104" t="s">
        <v>1183</v>
      </c>
      <c r="E53" s="101">
        <f>'TABLA 2'!E53/'TABLA 1'!E53</f>
        <v>10.266666666666667</v>
      </c>
      <c r="F53" s="101">
        <f>'TABLA 2'!F53/'TABLA 1'!F53</f>
        <v>70.159090909090907</v>
      </c>
      <c r="G53" s="101">
        <f>'TABLA 2'!G53/'TABLA 1'!G53</f>
        <v>49.644628099173552</v>
      </c>
      <c r="H53" s="101">
        <f>'TABLA 2'!H53/'TABLA 1'!H53</f>
        <v>24.320512820512821</v>
      </c>
      <c r="I53" s="101">
        <f>'TABLA 2'!I53/'TABLA 1'!I53</f>
        <v>9.4696075026050703</v>
      </c>
      <c r="J53" s="101">
        <f>'TABLA 2'!J53/'TABLA 1'!J53</f>
        <v>15.069804674991994</v>
      </c>
      <c r="K53" s="101">
        <f>'TABLA 2'!K53/'TABLA 1'!K53</f>
        <v>14.354372623574145</v>
      </c>
      <c r="L53" s="101">
        <f>'TABLA 2'!L53/'TABLA 1'!L53</f>
        <v>13.591640866873066</v>
      </c>
      <c r="M53" s="101">
        <f>'TABLA 2'!M53/'TABLA 1'!M53</f>
        <v>14.522045315370484</v>
      </c>
      <c r="N53" s="36"/>
    </row>
    <row r="54" spans="1:14" x14ac:dyDescent="0.25">
      <c r="A54" s="61">
        <v>25</v>
      </c>
      <c r="B54" s="61" t="s">
        <v>175</v>
      </c>
      <c r="C54" s="46" t="s">
        <v>47</v>
      </c>
      <c r="D54" s="103" t="s">
        <v>1183</v>
      </c>
      <c r="E54" s="103" t="s">
        <v>1183</v>
      </c>
      <c r="F54" s="102">
        <f>'TABLA 2'!F54/'TABLA 1'!F54</f>
        <v>360</v>
      </c>
      <c r="G54" s="102">
        <f>'TABLA 2'!G54/'TABLA 1'!G54</f>
        <v>546</v>
      </c>
      <c r="H54" s="102">
        <f>'TABLA 2'!H54/'TABLA 1'!H54</f>
        <v>581.71428571428567</v>
      </c>
      <c r="I54" s="102">
        <f>'TABLA 2'!I54/'TABLA 1'!I54</f>
        <v>6.3385049365303248</v>
      </c>
      <c r="J54" s="102">
        <f>'TABLA 2'!J54/'TABLA 1'!J54</f>
        <v>23.641304347826086</v>
      </c>
      <c r="K54" s="102">
        <f>'TABLA 2'!K54/'TABLA 1'!K54</f>
        <v>42.85</v>
      </c>
      <c r="L54" s="102">
        <f>'TABLA 2'!L54/'TABLA 1'!L54</f>
        <v>40.455284552845526</v>
      </c>
      <c r="M54" s="102">
        <f>'TABLA 2'!M54/'TABLA 1'!M54</f>
        <v>32.284615384615385</v>
      </c>
      <c r="N54" s="36"/>
    </row>
    <row r="55" spans="1:14" x14ac:dyDescent="0.25">
      <c r="A55" s="61">
        <v>25</v>
      </c>
      <c r="B55" s="61" t="s">
        <v>176</v>
      </c>
      <c r="C55" s="46" t="s">
        <v>48</v>
      </c>
      <c r="D55" s="103" t="s">
        <v>1183</v>
      </c>
      <c r="E55" s="102">
        <f>'TABLA 2'!E55/'TABLA 1'!E55</f>
        <v>10.266666666666667</v>
      </c>
      <c r="F55" s="102">
        <f>'TABLA 2'!F55/'TABLA 1'!F55</f>
        <v>48.951219512195124</v>
      </c>
      <c r="G55" s="102">
        <f>'TABLA 2'!G55/'TABLA 1'!G55</f>
        <v>28.25</v>
      </c>
      <c r="H55" s="102">
        <f>'TABLA 2'!H55/'TABLA 1'!H55</f>
        <v>14.133159268929504</v>
      </c>
      <c r="I55" s="102">
        <f>'TABLA 2'!I55/'TABLA 1'!I55</f>
        <v>15.300420168067227</v>
      </c>
      <c r="J55" s="102">
        <f>'TABLA 2'!J55/'TABLA 1'!J55</f>
        <v>20.549206349206351</v>
      </c>
      <c r="K55" s="102">
        <f>'TABLA 2'!K55/'TABLA 1'!K55</f>
        <v>16.355038759689922</v>
      </c>
      <c r="L55" s="102">
        <f>'TABLA 2'!L55/'TABLA 1'!L55</f>
        <v>14.25</v>
      </c>
      <c r="M55" s="102">
        <f>'TABLA 2'!M55/'TABLA 1'!M55</f>
        <v>11.66421568627451</v>
      </c>
      <c r="N55" s="36"/>
    </row>
    <row r="56" spans="1:14" x14ac:dyDescent="0.25">
      <c r="A56" s="61">
        <v>25</v>
      </c>
      <c r="B56" s="61" t="s">
        <v>177</v>
      </c>
      <c r="C56" s="46" t="s">
        <v>49</v>
      </c>
      <c r="D56" s="103" t="s">
        <v>1183</v>
      </c>
      <c r="E56" s="103" t="s">
        <v>1183</v>
      </c>
      <c r="F56" s="103" t="s">
        <v>1183</v>
      </c>
      <c r="G56" s="103" t="s">
        <v>1183</v>
      </c>
      <c r="H56" s="103" t="s">
        <v>1183</v>
      </c>
      <c r="I56" s="102">
        <f>'TABLA 2'!I56/'TABLA 1'!I56</f>
        <v>11.159390862944162</v>
      </c>
      <c r="J56" s="102">
        <f>'TABLA 2'!J56/'TABLA 1'!J56</f>
        <v>11.960941176470588</v>
      </c>
      <c r="K56" s="102">
        <f>'TABLA 2'!K56/'TABLA 1'!K56</f>
        <v>12.099677419354839</v>
      </c>
      <c r="L56" s="102">
        <f>'TABLA 2'!L56/'TABLA 1'!L56</f>
        <v>12.253079507278835</v>
      </c>
      <c r="M56" s="102">
        <f>'TABLA 2'!M56/'TABLA 1'!M56</f>
        <v>14.10300586510264</v>
      </c>
      <c r="N56" s="36"/>
    </row>
    <row r="57" spans="1:14" x14ac:dyDescent="0.25">
      <c r="A57" s="61">
        <v>26</v>
      </c>
      <c r="B57" s="61"/>
      <c r="C57" s="64" t="s">
        <v>57</v>
      </c>
      <c r="D57" s="101">
        <f>'TABLA 2'!D57/'TABLA 1'!D57</f>
        <v>7.7910780669144986</v>
      </c>
      <c r="E57" s="101">
        <f>'TABLA 2'!E57/'TABLA 1'!E57</f>
        <v>12.944516688339835</v>
      </c>
      <c r="F57" s="101">
        <f>'TABLA 2'!F57/'TABLA 1'!F57</f>
        <v>7.9291722000885345</v>
      </c>
      <c r="G57" s="101">
        <f>'TABLA 2'!G57/'TABLA 1'!G57</f>
        <v>10.137147335423197</v>
      </c>
      <c r="H57" s="101">
        <f>'TABLA 2'!H57/'TABLA 1'!H57</f>
        <v>5.8355182802703363</v>
      </c>
      <c r="I57" s="101">
        <f>'TABLA 2'!I57/'TABLA 1'!I57</f>
        <v>7.4107040641099031</v>
      </c>
      <c r="J57" s="101">
        <f>'TABLA 2'!J57/'TABLA 1'!J57</f>
        <v>7.2983961733258305</v>
      </c>
      <c r="K57" s="101">
        <f>'TABLA 2'!K57/'TABLA 1'!K57</f>
        <v>7.9272827181976373</v>
      </c>
      <c r="L57" s="101">
        <f>'TABLA 2'!L57/'TABLA 1'!L57</f>
        <v>11.50244140625</v>
      </c>
      <c r="M57" s="101">
        <f>'TABLA 2'!M57/'TABLA 1'!M57</f>
        <v>10.320719602977668</v>
      </c>
      <c r="N57" s="36"/>
    </row>
    <row r="58" spans="1:14" x14ac:dyDescent="0.25">
      <c r="A58" s="61">
        <v>26</v>
      </c>
      <c r="B58" s="61" t="s">
        <v>175</v>
      </c>
      <c r="C58" s="46" t="s">
        <v>51</v>
      </c>
      <c r="D58" s="103" t="s">
        <v>1183</v>
      </c>
      <c r="E58" s="102">
        <f>'TABLA 2'!E58/'TABLA 1'!E58</f>
        <v>38.373493975903614</v>
      </c>
      <c r="F58" s="102">
        <f>'TABLA 2'!F58/'TABLA 1'!F58</f>
        <v>36.045161290322582</v>
      </c>
      <c r="G58" s="102">
        <f>'TABLA 2'!G58/'TABLA 1'!G58</f>
        <v>50.237388724035611</v>
      </c>
      <c r="H58" s="102">
        <f>'TABLA 2'!H58/'TABLA 1'!H58</f>
        <v>22.433224755700326</v>
      </c>
      <c r="I58" s="102">
        <f>'TABLA 2'!I58/'TABLA 1'!I58</f>
        <v>21.188908145580591</v>
      </c>
      <c r="J58" s="102">
        <f>'TABLA 2'!J58/'TABLA 1'!J58</f>
        <v>29.430357142857144</v>
      </c>
      <c r="K58" s="102">
        <f>'TABLA 2'!K58/'TABLA 1'!K58</f>
        <v>41.966666666666669</v>
      </c>
      <c r="L58" s="102">
        <f>'TABLA 2'!L58/'TABLA 1'!L58</f>
        <v>34.678571428571431</v>
      </c>
      <c r="M58" s="102">
        <f>'TABLA 2'!M58/'TABLA 1'!M58</f>
        <v>26.614213197969544</v>
      </c>
      <c r="N58" s="36"/>
    </row>
    <row r="59" spans="1:14" x14ac:dyDescent="0.25">
      <c r="A59" s="61">
        <v>26</v>
      </c>
      <c r="B59" s="61" t="s">
        <v>176</v>
      </c>
      <c r="C59" s="46" t="s">
        <v>52</v>
      </c>
      <c r="D59" s="102">
        <f>'TABLA 2'!D59/'TABLA 1'!D59</f>
        <v>8.6868811881188126</v>
      </c>
      <c r="E59" s="102">
        <f>'TABLA 2'!E59/'TABLA 1'!E59</f>
        <v>10.639076034648701</v>
      </c>
      <c r="F59" s="102">
        <f>'TABLA 2'!F59/'TABLA 1'!F59</f>
        <v>4.5450191570881229</v>
      </c>
      <c r="G59" s="102">
        <f>'TABLA 2'!G59/'TABLA 1'!G59</f>
        <v>6.3128179043743646</v>
      </c>
      <c r="H59" s="102">
        <f>'TABLA 2'!H59/'TABLA 1'!H59</f>
        <v>4.1806819725580766</v>
      </c>
      <c r="I59" s="102">
        <f>'TABLA 2'!I59/'TABLA 1'!I59</f>
        <v>5.490617752477335</v>
      </c>
      <c r="J59" s="102">
        <f>'TABLA 2'!J59/'TABLA 1'!J59</f>
        <v>4.3302189001601707</v>
      </c>
      <c r="K59" s="102">
        <f>'TABLA 2'!K59/'TABLA 1'!K59</f>
        <v>4.2957722174288175</v>
      </c>
      <c r="L59" s="102">
        <f>'TABLA 2'!L59/'TABLA 1'!L59</f>
        <v>11.216981132075471</v>
      </c>
      <c r="M59" s="102">
        <f>'TABLA 2'!M59/'TABLA 1'!M59</f>
        <v>9.6259168704156473</v>
      </c>
      <c r="N59" s="36"/>
    </row>
    <row r="60" spans="1:14" x14ac:dyDescent="0.25">
      <c r="A60" s="61">
        <v>26</v>
      </c>
      <c r="B60" s="61" t="s">
        <v>177</v>
      </c>
      <c r="C60" s="46" t="s">
        <v>53</v>
      </c>
      <c r="D60" s="102">
        <f>'TABLA 2'!D60/'TABLA 1'!D60</f>
        <v>8.0474137931034484</v>
      </c>
      <c r="E60" s="102">
        <f>'TABLA 2'!E60/'TABLA 1'!E60</f>
        <v>15.092651757188499</v>
      </c>
      <c r="F60" s="102">
        <f>'TABLA 2'!F60/'TABLA 1'!F60</f>
        <v>17.535947712418302</v>
      </c>
      <c r="G60" s="102">
        <f>'TABLA 2'!G60/'TABLA 1'!G60</f>
        <v>32.42</v>
      </c>
      <c r="H60" s="102">
        <f>'TABLA 2'!H60/'TABLA 1'!H60</f>
        <v>23.578635014836795</v>
      </c>
      <c r="I60" s="102">
        <f>'TABLA 2'!I60/'TABLA 1'!I60</f>
        <v>12.408815903197926</v>
      </c>
      <c r="J60" s="102">
        <f>'TABLA 2'!J60/'TABLA 1'!J60</f>
        <v>38.987012987012989</v>
      </c>
      <c r="K60" s="102">
        <f>'TABLA 2'!K60/'TABLA 1'!K60</f>
        <v>74.096551724137925</v>
      </c>
      <c r="L60" s="102">
        <f>'TABLA 2'!L60/'TABLA 1'!L60</f>
        <v>45.661870503597122</v>
      </c>
      <c r="M60" s="102">
        <f>'TABLA 2'!M60/'TABLA 1'!M60</f>
        <v>41.333333333333336</v>
      </c>
      <c r="N60" s="36"/>
    </row>
    <row r="61" spans="1:14" x14ac:dyDescent="0.25">
      <c r="A61" s="61">
        <v>26</v>
      </c>
      <c r="B61" s="61" t="s">
        <v>102</v>
      </c>
      <c r="C61" s="46" t="s">
        <v>54</v>
      </c>
      <c r="D61" s="102">
        <f>'TABLA 2'!D61/'TABLA 1'!D61</f>
        <v>8.9056603773584904</v>
      </c>
      <c r="E61" s="102">
        <f>'TABLA 2'!E61/'TABLA 1'!E61</f>
        <v>9.4487804878048784</v>
      </c>
      <c r="F61" s="102">
        <f>'TABLA 2'!F61/'TABLA 1'!F61</f>
        <v>5.7378048780487809</v>
      </c>
      <c r="G61" s="102">
        <f>'TABLA 2'!G61/'TABLA 1'!G61</f>
        <v>8.4285714285714288</v>
      </c>
      <c r="H61" s="102">
        <f>'TABLA 2'!H61/'TABLA 1'!H61</f>
        <v>4.5392380332139366</v>
      </c>
      <c r="I61" s="102">
        <f>'TABLA 2'!I61/'TABLA 1'!I61</f>
        <v>5.1388632872503841</v>
      </c>
      <c r="J61" s="102">
        <f>'TABLA 2'!J61/'TABLA 1'!J61</f>
        <v>5.3404800745746916</v>
      </c>
      <c r="K61" s="102">
        <f>'TABLA 2'!K61/'TABLA 1'!K61</f>
        <v>5.0594216714331113</v>
      </c>
      <c r="L61" s="102">
        <f>'TABLA 2'!L61/'TABLA 1'!L61</f>
        <v>6.5107382550335569</v>
      </c>
      <c r="M61" s="102">
        <f>'TABLA 2'!M61/'TABLA 1'!M61</f>
        <v>7.4102096627164995</v>
      </c>
      <c r="N61" s="36"/>
    </row>
    <row r="62" spans="1:14" x14ac:dyDescent="0.25">
      <c r="A62" s="61">
        <v>26</v>
      </c>
      <c r="B62" s="61" t="s">
        <v>178</v>
      </c>
      <c r="C62" s="46" t="s">
        <v>55</v>
      </c>
      <c r="D62" s="102">
        <f>'TABLA 2'!D62/'TABLA 1'!D62</f>
        <v>4.1914893617021276</v>
      </c>
      <c r="E62" s="102">
        <f>'TABLA 2'!E62/'TABLA 1'!E62</f>
        <v>15.556338028169014</v>
      </c>
      <c r="F62" s="102">
        <f>'TABLA 2'!F62/'TABLA 1'!F62</f>
        <v>4.3888888888888893</v>
      </c>
      <c r="G62" s="102">
        <f>'TABLA 2'!G62/'TABLA 1'!G62</f>
        <v>8.9453781512605044</v>
      </c>
      <c r="H62" s="102">
        <f>'TABLA 2'!H62/'TABLA 1'!H62</f>
        <v>5.9749373433583957</v>
      </c>
      <c r="I62" s="102">
        <f>'TABLA 2'!I62/'TABLA 1'!I62</f>
        <v>5.715261958997722</v>
      </c>
      <c r="J62" s="102">
        <f>'TABLA 2'!J62/'TABLA 1'!J62</f>
        <v>5.0124826629681003</v>
      </c>
      <c r="K62" s="102">
        <f>'TABLA 2'!K62/'TABLA 1'!K62</f>
        <v>5.3376413570274632</v>
      </c>
      <c r="L62" s="102">
        <f>'TABLA 2'!L62/'TABLA 1'!L62</f>
        <v>6.5305810397553516</v>
      </c>
      <c r="M62" s="102">
        <f>'TABLA 2'!M62/'TABLA 1'!M62</f>
        <v>4.3873085339168494</v>
      </c>
      <c r="N62" s="36"/>
    </row>
    <row r="63" spans="1:14" x14ac:dyDescent="0.25">
      <c r="A63" s="61">
        <v>26</v>
      </c>
      <c r="B63" s="61" t="s">
        <v>179</v>
      </c>
      <c r="C63" s="46" t="s">
        <v>56</v>
      </c>
      <c r="D63" s="102">
        <f>'TABLA 2'!D63/'TABLA 1'!D63</f>
        <v>4.7747747747747749</v>
      </c>
      <c r="E63" s="102">
        <f>'TABLA 2'!E63/'TABLA 1'!E63</f>
        <v>11.083333333333334</v>
      </c>
      <c r="F63" s="102">
        <f>'TABLA 2'!F63/'TABLA 1'!F63</f>
        <v>6.2352941176470589</v>
      </c>
      <c r="G63" s="102">
        <f>'TABLA 2'!G63/'TABLA 1'!G63</f>
        <v>10.476190476190476</v>
      </c>
      <c r="H63" s="102">
        <f>'TABLA 2'!H63/'TABLA 1'!H63</f>
        <v>4.6399999999999997</v>
      </c>
      <c r="I63" s="102">
        <f>'TABLA 2'!I63/'TABLA 1'!I63</f>
        <v>18.707395498392284</v>
      </c>
      <c r="J63" s="102">
        <f>'TABLA 2'!J63/'TABLA 1'!J63</f>
        <v>19.304502369668246</v>
      </c>
      <c r="K63" s="102">
        <f>'TABLA 2'!K63/'TABLA 1'!K63</f>
        <v>20.924424972617743</v>
      </c>
      <c r="L63" s="102">
        <f>'TABLA 2'!L63/'TABLA 1'!L63</f>
        <v>14.202185792349727</v>
      </c>
      <c r="M63" s="102">
        <f>'TABLA 2'!M63/'TABLA 1'!M63</f>
        <v>15.660377358490566</v>
      </c>
      <c r="N63" s="36"/>
    </row>
    <row r="64" spans="1:14" x14ac:dyDescent="0.25">
      <c r="A64" s="61">
        <v>27</v>
      </c>
      <c r="B64" s="61"/>
      <c r="C64" s="64" t="s">
        <v>59</v>
      </c>
      <c r="D64" s="101">
        <f>'TABLA 2'!D64/'TABLA 1'!D64</f>
        <v>22.2987012987013</v>
      </c>
      <c r="E64" s="101">
        <f>'TABLA 2'!E64/'TABLA 1'!E64</f>
        <v>19.64516129032258</v>
      </c>
      <c r="F64" s="101">
        <f>'TABLA 2'!F64/'TABLA 1'!F64</f>
        <v>37.989417989417987</v>
      </c>
      <c r="G64" s="101">
        <f>'TABLA 2'!G64/'TABLA 1'!G64</f>
        <v>34.40338645418327</v>
      </c>
      <c r="H64" s="101">
        <f>'TABLA 2'!H64/'TABLA 1'!H64</f>
        <v>18.147655961609448</v>
      </c>
      <c r="I64" s="101">
        <f>'TABLA 2'!I64/'TABLA 1'!I64</f>
        <v>17.220717423133237</v>
      </c>
      <c r="J64" s="101">
        <f>'TABLA 2'!J64/'TABLA 1'!J64</f>
        <v>53.957943925233643</v>
      </c>
      <c r="K64" s="101">
        <f>'TABLA 2'!K64/'TABLA 1'!K64</f>
        <v>93.906716417910445</v>
      </c>
      <c r="L64" s="101">
        <f>'TABLA 2'!L64/'TABLA 1'!L64</f>
        <v>15.302340916584241</v>
      </c>
      <c r="M64" s="101">
        <f>'TABLA 2'!M64/'TABLA 1'!M64</f>
        <v>9.3754293796726618</v>
      </c>
      <c r="N64" s="36"/>
    </row>
    <row r="65" spans="1:15" x14ac:dyDescent="0.25">
      <c r="A65" s="61">
        <v>27</v>
      </c>
      <c r="B65" s="61" t="s">
        <v>175</v>
      </c>
      <c r="C65" s="46" t="s">
        <v>59</v>
      </c>
      <c r="D65" s="102">
        <f>'TABLA 2'!D65/'TABLA 1'!D65</f>
        <v>22.2987012987013</v>
      </c>
      <c r="E65" s="102">
        <f>'TABLA 2'!E65/'TABLA 1'!E65</f>
        <v>19.64516129032258</v>
      </c>
      <c r="F65" s="102">
        <f>'TABLA 2'!F65/'TABLA 1'!F65</f>
        <v>37.989417989417987</v>
      </c>
      <c r="G65" s="102">
        <f>'TABLA 2'!G65/'TABLA 1'!G65</f>
        <v>34.40338645418327</v>
      </c>
      <c r="H65" s="102">
        <f>'TABLA 2'!H65/'TABLA 1'!H65</f>
        <v>18.147655961609448</v>
      </c>
      <c r="I65" s="102">
        <f>'TABLA 2'!I65/'TABLA 1'!I65</f>
        <v>17.220717423133237</v>
      </c>
      <c r="J65" s="102">
        <f>'TABLA 2'!J65/'TABLA 1'!J65</f>
        <v>53.957943925233643</v>
      </c>
      <c r="K65" s="102">
        <f>'TABLA 2'!K65/'TABLA 1'!K65</f>
        <v>93.906716417910445</v>
      </c>
      <c r="L65" s="102">
        <f>'TABLA 2'!L65/'TABLA 1'!L65</f>
        <v>15.302340916584241</v>
      </c>
      <c r="M65" s="102">
        <f>'TABLA 2'!M65/'TABLA 1'!M65</f>
        <v>9.3754293796726618</v>
      </c>
      <c r="N65" s="36"/>
    </row>
    <row r="66" spans="1:15" x14ac:dyDescent="0.25">
      <c r="A66" s="61">
        <v>28</v>
      </c>
      <c r="B66" s="61"/>
      <c r="C66" s="64" t="s">
        <v>64</v>
      </c>
      <c r="D66" s="104">
        <f>'TABLA 2'!D66/'TABLA 1'!D66</f>
        <v>3.6156657963446475</v>
      </c>
      <c r="E66" s="104">
        <f>'TABLA 2'!E66/'TABLA 1'!E66</f>
        <v>6.2422982422982427</v>
      </c>
      <c r="F66" s="104">
        <f>'TABLA 2'!F66/'TABLA 1'!F66</f>
        <v>8.0230464530068417</v>
      </c>
      <c r="G66" s="104">
        <f>'TABLA 2'!G66/'TABLA 1'!G66</f>
        <v>9.5949588657447933</v>
      </c>
      <c r="H66" s="104">
        <f>'TABLA 2'!H66/'TABLA 1'!H66</f>
        <v>6.292725509214355</v>
      </c>
      <c r="I66" s="104">
        <f>'TABLA 2'!I66/'TABLA 1'!I66</f>
        <v>6.8309078771695591</v>
      </c>
      <c r="J66" s="101">
        <f>'TABLA 2'!J66/'TABLA 1'!J66</f>
        <v>6.7365501610402001</v>
      </c>
      <c r="K66" s="101">
        <f>'TABLA 2'!K66/'TABLA 1'!K66</f>
        <v>7.6013085258638311</v>
      </c>
      <c r="L66" s="101">
        <f>'TABLA 2'!L66/'TABLA 1'!L66</f>
        <v>5.2587315377932233</v>
      </c>
      <c r="M66" s="101">
        <f>'TABLA 2'!M66/'TABLA 1'!M66</f>
        <v>6.7851795457429258</v>
      </c>
      <c r="N66" s="36"/>
    </row>
    <row r="67" spans="1:15" x14ac:dyDescent="0.25">
      <c r="A67" s="61">
        <v>28</v>
      </c>
      <c r="B67" s="61" t="s">
        <v>175</v>
      </c>
      <c r="C67" s="46" t="s">
        <v>60</v>
      </c>
      <c r="D67" s="103">
        <f>'TABLA 2'!D67/'TABLA 1'!D67</f>
        <v>9.4444444444444446</v>
      </c>
      <c r="E67" s="103" t="s">
        <v>1183</v>
      </c>
      <c r="F67" s="103">
        <f>'TABLA 2'!F67/'TABLA 1'!F67</f>
        <v>9.091370558375635</v>
      </c>
      <c r="G67" s="103">
        <f>'TABLA 2'!G67/'TABLA 1'!G67</f>
        <v>7.7421434327155518</v>
      </c>
      <c r="H67" s="103">
        <f>'TABLA 2'!H67/'TABLA 1'!H67</f>
        <v>4.9063394683026589</v>
      </c>
      <c r="I67" s="103">
        <f>'TABLA 2'!I67/'TABLA 1'!I67</f>
        <v>5.3613466975070674</v>
      </c>
      <c r="J67" s="102">
        <f>'TABLA 2'!J67/'TABLA 1'!J67</f>
        <v>4.8270343231777861</v>
      </c>
      <c r="K67" s="102">
        <f>'TABLA 2'!K67/'TABLA 1'!K67</f>
        <v>4.9858424725822532</v>
      </c>
      <c r="L67" s="102">
        <f>'TABLA 2'!L67/'TABLA 1'!L67</f>
        <v>3.8029525032092426</v>
      </c>
      <c r="M67" s="102">
        <f>'TABLA 2'!M67/'TABLA 1'!M67</f>
        <v>4.8549819927971187</v>
      </c>
      <c r="N67" s="36"/>
    </row>
    <row r="68" spans="1:15" x14ac:dyDescent="0.25">
      <c r="A68" s="61">
        <v>28</v>
      </c>
      <c r="B68" s="61" t="s">
        <v>176</v>
      </c>
      <c r="C68" s="46" t="s">
        <v>61</v>
      </c>
      <c r="D68" s="103" t="s">
        <v>1183</v>
      </c>
      <c r="E68" s="103" t="s">
        <v>1183</v>
      </c>
      <c r="F68" s="103">
        <f>'TABLA 2'!F68/'TABLA 1'!F68</f>
        <v>28.5</v>
      </c>
      <c r="G68" s="103">
        <f>'TABLA 2'!G68/'TABLA 1'!G68</f>
        <v>26.536585365853657</v>
      </c>
      <c r="H68" s="103">
        <f>'TABLA 2'!H68/'TABLA 1'!H68</f>
        <v>13.928571428571429</v>
      </c>
      <c r="I68" s="103">
        <f>'TABLA 2'!I68/'TABLA 1'!I68</f>
        <v>8.0883248730964468</v>
      </c>
      <c r="J68" s="102">
        <f>'TABLA 2'!J68/'TABLA 1'!J68</f>
        <v>11.27848872638635</v>
      </c>
      <c r="K68" s="102">
        <f>'TABLA 2'!K68/'TABLA 1'!K68</f>
        <v>14.950806451612904</v>
      </c>
      <c r="L68" s="102">
        <f>'TABLA 2'!L68/'TABLA 1'!L68</f>
        <v>8.1573033707865168</v>
      </c>
      <c r="M68" s="102">
        <f>'TABLA 2'!M68/'TABLA 1'!M68</f>
        <v>9.7108208955223887</v>
      </c>
      <c r="N68" s="36"/>
    </row>
    <row r="69" spans="1:15" x14ac:dyDescent="0.25">
      <c r="A69" s="61">
        <v>28</v>
      </c>
      <c r="B69" s="61" t="s">
        <v>177</v>
      </c>
      <c r="C69" s="46" t="s">
        <v>62</v>
      </c>
      <c r="D69" s="103" t="s">
        <v>1183</v>
      </c>
      <c r="E69" s="103" t="s">
        <v>1183</v>
      </c>
      <c r="F69" s="103" t="s">
        <v>1183</v>
      </c>
      <c r="G69" s="103" t="s">
        <v>1183</v>
      </c>
      <c r="H69" s="103" t="s">
        <v>1183</v>
      </c>
      <c r="I69" s="103">
        <f>'TABLA 2'!I69/'TABLA 1'!I69</f>
        <v>18.553971486761711</v>
      </c>
      <c r="J69" s="102">
        <f>'TABLA 2'!J69/'TABLA 1'!J69</f>
        <v>25.01593625498008</v>
      </c>
      <c r="K69" s="102">
        <f>'TABLA 2'!K69/'TABLA 1'!K69</f>
        <v>22.964622641509433</v>
      </c>
      <c r="L69" s="102">
        <f>'TABLA 2'!L69/'TABLA 1'!L69</f>
        <v>21.312903225806451</v>
      </c>
      <c r="M69" s="102">
        <f>'TABLA 2'!M69/'TABLA 1'!M69</f>
        <v>18.228346456692915</v>
      </c>
      <c r="N69" s="36"/>
    </row>
    <row r="70" spans="1:15" x14ac:dyDescent="0.25">
      <c r="A70" s="61">
        <v>28</v>
      </c>
      <c r="B70" s="61" t="s">
        <v>102</v>
      </c>
      <c r="C70" s="46" t="s">
        <v>63</v>
      </c>
      <c r="D70" s="103">
        <f>'TABLA 2'!D70/'TABLA 1'!D70</f>
        <v>3.5742834604259794</v>
      </c>
      <c r="E70" s="103">
        <f>'TABLA 2'!E70/'TABLA 1'!E70</f>
        <v>6.2422982422982427</v>
      </c>
      <c r="F70" s="103">
        <f>'TABLA 2'!F70/'TABLA 1'!F70</f>
        <v>7.58110599078341</v>
      </c>
      <c r="G70" s="103">
        <f>'TABLA 2'!G70/'TABLA 1'!G70</f>
        <v>9.8022779043280188</v>
      </c>
      <c r="H70" s="103">
        <f>'TABLA 2'!H70/'TABLA 1'!H70</f>
        <v>6.4715094091327803</v>
      </c>
      <c r="I70" s="103">
        <f>'TABLA 2'!I70/'TABLA 1'!I70</f>
        <v>6.6981171330489966</v>
      </c>
      <c r="J70" s="102">
        <f>'TABLA 2'!J70/'TABLA 1'!J70</f>
        <v>6.0237363568930808</v>
      </c>
      <c r="K70" s="102">
        <f>'TABLA 2'!K70/'TABLA 1'!K70</f>
        <v>7.2872154115586687</v>
      </c>
      <c r="L70" s="102">
        <f>'TABLA 2'!L70/'TABLA 1'!L70</f>
        <v>5.0766179917072289</v>
      </c>
      <c r="M70" s="102">
        <f>'TABLA 2'!M70/'TABLA 1'!M70</f>
        <v>7.5394783851375493</v>
      </c>
      <c r="N70" s="36"/>
    </row>
    <row r="71" spans="1:15" x14ac:dyDescent="0.25">
      <c r="A71" s="61">
        <v>29</v>
      </c>
      <c r="B71" s="61"/>
      <c r="C71" s="64" t="s">
        <v>68</v>
      </c>
      <c r="D71" s="104">
        <f>'TABLA 2'!D71/'TABLA 1'!D71</f>
        <v>2.4466019417475726</v>
      </c>
      <c r="E71" s="104" t="s">
        <v>1183</v>
      </c>
      <c r="F71" s="104">
        <f>'TABLA 2'!F71/'TABLA 1'!F71</f>
        <v>17.591752577319589</v>
      </c>
      <c r="G71" s="104">
        <f>'TABLA 2'!G71/'TABLA 1'!G71</f>
        <v>20.470837751855779</v>
      </c>
      <c r="H71" s="104">
        <f>'TABLA 2'!H71/'TABLA 1'!H71</f>
        <v>17.175050301810867</v>
      </c>
      <c r="I71" s="104">
        <f>'TABLA 2'!I71/'TABLA 1'!I71</f>
        <v>10.415661597622794</v>
      </c>
      <c r="J71" s="104">
        <f>'TABLA 2'!J71/'TABLA 1'!J71</f>
        <v>18.436158442133216</v>
      </c>
      <c r="K71" s="104">
        <f>'TABLA 2'!K71/'TABLA 1'!K71</f>
        <v>19.357142857142858</v>
      </c>
      <c r="L71" s="104">
        <f>'TABLA 2'!L71/'TABLA 1'!L71</f>
        <v>9.2545193687230984</v>
      </c>
      <c r="M71" s="104">
        <f>'TABLA 2'!M71/'TABLA 1'!M71</f>
        <v>14.607405140758875</v>
      </c>
      <c r="N71" s="36"/>
      <c r="O71" s="14"/>
    </row>
    <row r="72" spans="1:15" x14ac:dyDescent="0.25">
      <c r="A72" s="61">
        <v>29</v>
      </c>
      <c r="B72" s="61" t="s">
        <v>175</v>
      </c>
      <c r="C72" s="46" t="s">
        <v>70</v>
      </c>
      <c r="D72" s="103">
        <f>'TABLA 2'!D72/'TABLA 1'!D72</f>
        <v>2.4466019417475726</v>
      </c>
      <c r="E72" s="103" t="s">
        <v>1183</v>
      </c>
      <c r="F72" s="103">
        <f>'TABLA 2'!F72/'TABLA 1'!F72</f>
        <v>14.578787878787878</v>
      </c>
      <c r="G72" s="103">
        <f>'TABLA 2'!G72/'TABLA 1'!G72</f>
        <v>20.118421052631579</v>
      </c>
      <c r="H72" s="103">
        <f>'TABLA 2'!H72/'TABLA 1'!H72</f>
        <v>16.924927416009954</v>
      </c>
      <c r="I72" s="103">
        <f>'TABLA 2'!I72/'TABLA 1'!I72</f>
        <v>11.244565217391305</v>
      </c>
      <c r="J72" s="103">
        <f>'TABLA 2'!J72/'TABLA 1'!J72</f>
        <v>21.517821385662796</v>
      </c>
      <c r="K72" s="103">
        <f>'TABLA 2'!K72/'TABLA 1'!K72</f>
        <v>18.898994315697419</v>
      </c>
      <c r="L72" s="103">
        <f>'TABLA 2'!L72/'TABLA 1'!L72</f>
        <v>7.3979967293540474</v>
      </c>
      <c r="M72" s="103">
        <f>'TABLA 2'!M72/'TABLA 1'!M72</f>
        <v>14.035178479048112</v>
      </c>
      <c r="N72" s="36"/>
      <c r="O72" s="15"/>
    </row>
    <row r="73" spans="1:15" x14ac:dyDescent="0.25">
      <c r="A73" s="61">
        <v>29</v>
      </c>
      <c r="B73" s="61" t="s">
        <v>176</v>
      </c>
      <c r="C73" s="46" t="s">
        <v>65</v>
      </c>
      <c r="D73" s="103" t="s">
        <v>1183</v>
      </c>
      <c r="E73" s="103" t="s">
        <v>1183</v>
      </c>
      <c r="F73" s="103">
        <f>'TABLA 2'!F73/'TABLA 1'!F73</f>
        <v>27.1875</v>
      </c>
      <c r="G73" s="103">
        <f>'TABLA 2'!G73/'TABLA 1'!G73</f>
        <v>30.838709677419356</v>
      </c>
      <c r="H73" s="103">
        <f>'TABLA 2'!H73/'TABLA 1'!H73</f>
        <v>25.324324324324323</v>
      </c>
      <c r="I73" s="103">
        <f>'TABLA 2'!I73/'TABLA 1'!I73</f>
        <v>27.26</v>
      </c>
      <c r="J73" s="103">
        <f>'TABLA 2'!J73/'TABLA 1'!J73</f>
        <v>25.565217391304348</v>
      </c>
      <c r="K73" s="103">
        <f>'TABLA 2'!K73/'TABLA 1'!K73</f>
        <v>17.586206896551722</v>
      </c>
      <c r="L73" s="103">
        <f>'TABLA 2'!L73/'TABLA 1'!L73</f>
        <v>10.741673436230707</v>
      </c>
      <c r="M73" s="103">
        <f>'TABLA 2'!M73/'TABLA 1'!M73</f>
        <v>12.328042328042327</v>
      </c>
      <c r="N73" s="36"/>
      <c r="O73" s="15"/>
    </row>
    <row r="74" spans="1:15" x14ac:dyDescent="0.25">
      <c r="A74" s="61">
        <v>29</v>
      </c>
      <c r="B74" s="61" t="s">
        <v>177</v>
      </c>
      <c r="C74" s="46" t="s">
        <v>66</v>
      </c>
      <c r="D74" s="103" t="s">
        <v>1183</v>
      </c>
      <c r="E74" s="103" t="s">
        <v>1183</v>
      </c>
      <c r="F74" s="103">
        <f>'TABLA 2'!F74/'TABLA 1'!F74</f>
        <v>23.640287769784173</v>
      </c>
      <c r="G74" s="103" t="s">
        <v>1183</v>
      </c>
      <c r="H74" s="103" t="s">
        <v>1183</v>
      </c>
      <c r="I74" s="103">
        <f>'TABLA 2'!I74/'TABLA 1'!I74</f>
        <v>9.0835037491479209</v>
      </c>
      <c r="J74" s="103">
        <f>'TABLA 2'!J74/'TABLA 1'!J74</f>
        <v>13.378177966101696</v>
      </c>
      <c r="K74" s="103">
        <f>'TABLA 2'!K74/'TABLA 1'!K74</f>
        <v>20.225572979493364</v>
      </c>
      <c r="L74" s="103">
        <f>'TABLA 2'!L74/'TABLA 1'!L74</f>
        <v>5.875</v>
      </c>
      <c r="M74" s="103">
        <f>'TABLA 2'!M74/'TABLA 1'!M74</f>
        <v>14.222509702457955</v>
      </c>
      <c r="N74" s="36"/>
      <c r="O74" s="14"/>
    </row>
    <row r="75" spans="1:15" x14ac:dyDescent="0.25">
      <c r="A75" s="61">
        <v>29</v>
      </c>
      <c r="B75" s="61" t="s">
        <v>102</v>
      </c>
      <c r="C75" s="46" t="s">
        <v>67</v>
      </c>
      <c r="D75" s="103" t="s">
        <v>1183</v>
      </c>
      <c r="E75" s="103" t="s">
        <v>1183</v>
      </c>
      <c r="F75" s="103" t="s">
        <v>1183</v>
      </c>
      <c r="G75" s="103" t="s">
        <v>1183</v>
      </c>
      <c r="H75" s="103" t="s">
        <v>1183</v>
      </c>
      <c r="I75" s="103">
        <f>'TABLA 2'!I75/'TABLA 1'!I75</f>
        <v>11.216216216216216</v>
      </c>
      <c r="J75" s="103">
        <f>'TABLA 2'!J75/'TABLA 1'!J75</f>
        <v>46.976190476190474</v>
      </c>
      <c r="K75" s="103">
        <f>'TABLA 2'!K75/'TABLA 1'!K75</f>
        <v>43.277777777777779</v>
      </c>
      <c r="L75" s="103">
        <f>'TABLA 2'!L75/'TABLA 1'!L75</f>
        <v>31.741687979539641</v>
      </c>
      <c r="M75" s="103">
        <f>'TABLA 2'!M75/'TABLA 1'!M75</f>
        <v>19.525469168900806</v>
      </c>
      <c r="N75" s="36"/>
      <c r="O75" s="14"/>
    </row>
    <row r="76" spans="1:15" x14ac:dyDescent="0.25">
      <c r="A76" s="61">
        <v>30</v>
      </c>
      <c r="B76" s="61"/>
      <c r="C76" s="64" t="s">
        <v>71</v>
      </c>
      <c r="D76" s="104" t="s">
        <v>1183</v>
      </c>
      <c r="E76" s="104" t="s">
        <v>1183</v>
      </c>
      <c r="F76" s="104" t="s">
        <v>1183</v>
      </c>
      <c r="G76" s="104" t="s">
        <v>1183</v>
      </c>
      <c r="H76" s="104" t="s">
        <v>1183</v>
      </c>
      <c r="I76" s="104">
        <f>'TABLA 2'!I76/'TABLA 1'!I76</f>
        <v>15.202453987730062</v>
      </c>
      <c r="J76" s="104">
        <f>'TABLA 2'!J76/'TABLA 1'!J76</f>
        <v>55.333333333333336</v>
      </c>
      <c r="K76" s="104">
        <f>'TABLA 2'!K76/'TABLA 1'!K76</f>
        <v>31.483870967741936</v>
      </c>
      <c r="L76" s="104">
        <f>'TABLA 2'!L76/'TABLA 1'!L76</f>
        <v>8.9916666666666671</v>
      </c>
      <c r="M76" s="104">
        <f>'TABLA 2'!M76/'TABLA 1'!M76</f>
        <v>12.495652173913044</v>
      </c>
      <c r="N76" s="36"/>
      <c r="O76" s="7"/>
    </row>
    <row r="77" spans="1:15" x14ac:dyDescent="0.25">
      <c r="A77" s="61">
        <v>30</v>
      </c>
      <c r="B77" s="61" t="s">
        <v>175</v>
      </c>
      <c r="C77" s="46" t="s">
        <v>71</v>
      </c>
      <c r="D77" s="103" t="s">
        <v>1183</v>
      </c>
      <c r="E77" s="103" t="s">
        <v>1183</v>
      </c>
      <c r="F77" s="103" t="s">
        <v>1183</v>
      </c>
      <c r="G77" s="103" t="s">
        <v>1183</v>
      </c>
      <c r="H77" s="103" t="s">
        <v>1183</v>
      </c>
      <c r="I77" s="103">
        <f>'TABLA 2'!I77/'TABLA 1'!I77</f>
        <v>15.202453987730062</v>
      </c>
      <c r="J77" s="103">
        <f>'TABLA 2'!J77/'TABLA 1'!J77</f>
        <v>55.333333333333336</v>
      </c>
      <c r="K77" s="103">
        <f>'TABLA 2'!K77/'TABLA 1'!K77</f>
        <v>31.483870967741936</v>
      </c>
      <c r="L77" s="103">
        <f>'TABLA 2'!L77/'TABLA 1'!L77</f>
        <v>8.9916666666666671</v>
      </c>
      <c r="M77" s="103">
        <f>'TABLA 2'!M77/'TABLA 1'!M77</f>
        <v>12.495652173913044</v>
      </c>
      <c r="N77" s="36"/>
      <c r="O77" s="7"/>
    </row>
    <row r="78" spans="1:15" x14ac:dyDescent="0.25">
      <c r="A78" s="61">
        <v>31</v>
      </c>
      <c r="B78" s="61"/>
      <c r="C78" s="64" t="s">
        <v>76</v>
      </c>
      <c r="D78" s="104" t="s">
        <v>1183</v>
      </c>
      <c r="E78" s="104">
        <f>'TABLA 2'!E78/'TABLA 1'!E78</f>
        <v>8.4097938144329891</v>
      </c>
      <c r="F78" s="104">
        <f>'TABLA 2'!F78/'TABLA 1'!F78</f>
        <v>7.2915129151291511</v>
      </c>
      <c r="G78" s="104">
        <f>'TABLA 2'!G78/'TABLA 1'!G78</f>
        <v>12.447577092511013</v>
      </c>
      <c r="H78" s="104">
        <f>'TABLA 2'!H78/'TABLA 1'!H78</f>
        <v>10.574146783449109</v>
      </c>
      <c r="I78" s="104">
        <f>'TABLA 2'!I78/'TABLA 1'!I78</f>
        <v>9.2995762711864405</v>
      </c>
      <c r="J78" s="104">
        <f>'TABLA 2'!J78/'TABLA 1'!J78</f>
        <v>20.308117297067572</v>
      </c>
      <c r="K78" s="104">
        <f>'TABLA 2'!K78/'TABLA 1'!K78</f>
        <v>16.545868081880212</v>
      </c>
      <c r="L78" s="104">
        <f>'TABLA 2'!L78/'TABLA 1'!L78</f>
        <v>9.1959196891191706</v>
      </c>
      <c r="M78" s="104">
        <f>'TABLA 2'!M78/'TABLA 1'!M78</f>
        <v>11.278699861687414</v>
      </c>
      <c r="N78" s="36"/>
      <c r="O78" s="7"/>
    </row>
    <row r="79" spans="1:15" x14ac:dyDescent="0.25">
      <c r="A79" s="61">
        <v>31</v>
      </c>
      <c r="B79" s="61" t="s">
        <v>175</v>
      </c>
      <c r="C79" s="46" t="s">
        <v>72</v>
      </c>
      <c r="D79" s="103" t="s">
        <v>1183</v>
      </c>
      <c r="E79" s="103" t="s">
        <v>1183</v>
      </c>
      <c r="F79" s="103" t="s">
        <v>1183</v>
      </c>
      <c r="G79" s="103">
        <f>'TABLA 2'!G79/'TABLA 1'!G79</f>
        <v>7.6426332288401255</v>
      </c>
      <c r="H79" s="103">
        <f>'TABLA 2'!H79/'TABLA 1'!H79</f>
        <v>6.1283185840707963</v>
      </c>
      <c r="I79" s="103">
        <f>'TABLA 2'!I79/'TABLA 1'!I79</f>
        <v>5.9512036434612883</v>
      </c>
      <c r="J79" s="103" t="s">
        <v>1183</v>
      </c>
      <c r="K79" s="103" t="s">
        <v>1183</v>
      </c>
      <c r="L79" s="103">
        <f>'TABLA 2'!L79/'TABLA 1'!L79</f>
        <v>5.8648393194706996</v>
      </c>
      <c r="M79" s="103">
        <f>'TABLA 2'!M79/'TABLA 1'!M79</f>
        <v>7.8539741219963028</v>
      </c>
      <c r="N79" s="36"/>
      <c r="O79" s="7"/>
    </row>
    <row r="80" spans="1:15" x14ac:dyDescent="0.25">
      <c r="A80" s="61">
        <v>31</v>
      </c>
      <c r="B80" s="61" t="s">
        <v>176</v>
      </c>
      <c r="C80" s="46" t="s">
        <v>73</v>
      </c>
      <c r="D80" s="103" t="s">
        <v>1183</v>
      </c>
      <c r="E80" s="103" t="s">
        <v>1183</v>
      </c>
      <c r="F80" s="103">
        <f>'TABLA 2'!F80/'TABLA 1'!F80</f>
        <v>1.7054794520547945</v>
      </c>
      <c r="G80" s="103">
        <f>'TABLA 2'!G80/'TABLA 1'!G80</f>
        <v>2.594315245478036</v>
      </c>
      <c r="H80" s="103">
        <f>'TABLA 2'!H80/'TABLA 1'!H80</f>
        <v>4.9105180533751964</v>
      </c>
      <c r="I80" s="103">
        <f>'TABLA 2'!I80/'TABLA 1'!I80</f>
        <v>16.44026845637584</v>
      </c>
      <c r="J80" s="103">
        <f>'TABLA 2'!J80/'TABLA 1'!J80</f>
        <v>41.807692307692307</v>
      </c>
      <c r="K80" s="103">
        <f>'TABLA 2'!K80/'TABLA 1'!K80</f>
        <v>37.131034482758622</v>
      </c>
      <c r="L80" s="103">
        <f>'TABLA 2'!L80/'TABLA 1'!L80</f>
        <v>22.717086834733895</v>
      </c>
      <c r="M80" s="103">
        <f>'TABLA 2'!M80/'TABLA 1'!M80</f>
        <v>19.963768115942027</v>
      </c>
      <c r="N80" s="36"/>
      <c r="O80" s="7"/>
    </row>
    <row r="81" spans="1:15" x14ac:dyDescent="0.25">
      <c r="A81" s="61">
        <v>31</v>
      </c>
      <c r="B81" s="61" t="s">
        <v>177</v>
      </c>
      <c r="C81" s="46" t="s">
        <v>74</v>
      </c>
      <c r="D81" s="103" t="s">
        <v>1183</v>
      </c>
      <c r="E81" s="103" t="s">
        <v>1183</v>
      </c>
      <c r="F81" s="103" t="s">
        <v>1183</v>
      </c>
      <c r="G81" s="103">
        <f>'TABLA 2'!G81/'TABLA 1'!G81</f>
        <v>6.0903225806451609</v>
      </c>
      <c r="H81" s="103">
        <f>'TABLA 2'!H81/'TABLA 1'!H81</f>
        <v>5.431137724550898</v>
      </c>
      <c r="I81" s="103">
        <f>'TABLA 2'!I81/'TABLA 1'!I81</f>
        <v>5.7202072538860103</v>
      </c>
      <c r="J81" s="103">
        <f>'TABLA 2'!J81/'TABLA 1'!J81</f>
        <v>6.7322970639032818</v>
      </c>
      <c r="K81" s="103">
        <f>'TABLA 2'!K81/'TABLA 1'!K81</f>
        <v>5.7149321266968327</v>
      </c>
      <c r="L81" s="103">
        <f>'TABLA 2'!L81/'TABLA 1'!L81</f>
        <v>4.5345744680851068</v>
      </c>
      <c r="M81" s="103">
        <f>'TABLA 2'!M81/'TABLA 1'!M81</f>
        <v>7.2512077294685993</v>
      </c>
      <c r="N81" s="36"/>
      <c r="O81" s="7"/>
    </row>
    <row r="82" spans="1:15" x14ac:dyDescent="0.25">
      <c r="A82" s="61">
        <v>31</v>
      </c>
      <c r="B82" s="61" t="s">
        <v>102</v>
      </c>
      <c r="C82" s="46" t="s">
        <v>75</v>
      </c>
      <c r="D82" s="103" t="s">
        <v>1183</v>
      </c>
      <c r="E82" s="103" t="s">
        <v>1183</v>
      </c>
      <c r="F82" s="103" t="s">
        <v>1183</v>
      </c>
      <c r="G82" s="103">
        <f>'TABLA 2'!G82/'TABLA 1'!G82</f>
        <v>40.142857142857146</v>
      </c>
      <c r="H82" s="103">
        <f>'TABLA 2'!H82/'TABLA 1'!H82</f>
        <v>82.642857142857139</v>
      </c>
      <c r="I82" s="103">
        <f>'TABLA 2'!I82/'TABLA 1'!I82</f>
        <v>80.714285714285708</v>
      </c>
      <c r="J82" s="103">
        <f>'TABLA 2'!J82/'TABLA 1'!J82</f>
        <v>42.360655737704917</v>
      </c>
      <c r="K82" s="103">
        <f>'TABLA 2'!K82/'TABLA 1'!K82</f>
        <v>141.23076923076923</v>
      </c>
      <c r="L82" s="103">
        <f>'TABLA 2'!L82/'TABLA 1'!L82</f>
        <v>8.4894736842105267</v>
      </c>
      <c r="M82" s="103">
        <f>'TABLA 2'!M82/'TABLA 1'!M82</f>
        <v>10.81875</v>
      </c>
      <c r="N82" s="36"/>
      <c r="O82" s="7"/>
    </row>
    <row r="83" spans="1:15" x14ac:dyDescent="0.25">
      <c r="A83" s="61">
        <v>31</v>
      </c>
      <c r="B83" s="61" t="s">
        <v>178</v>
      </c>
      <c r="C83" s="46" t="s">
        <v>100</v>
      </c>
      <c r="D83" s="103" t="s">
        <v>1183</v>
      </c>
      <c r="E83" s="103">
        <f>'TABLA 2'!E83/'TABLA 1'!E83</f>
        <v>8.4097938144329891</v>
      </c>
      <c r="F83" s="103">
        <f>'TABLA 2'!F83/'TABLA 1'!F83</f>
        <v>36.744680851063826</v>
      </c>
      <c r="G83" s="103">
        <f>'TABLA 2'!G83/'TABLA 1'!G83</f>
        <v>35.307692307692307</v>
      </c>
      <c r="H83" s="103">
        <f>'TABLA 2'!H83/'TABLA 1'!H83</f>
        <v>16.436005625879044</v>
      </c>
      <c r="I83" s="103">
        <f>'TABLA 2'!I83/'TABLA 1'!I83</f>
        <v>10.262106537530267</v>
      </c>
      <c r="J83" s="103">
        <f>'TABLA 2'!J83/'TABLA 1'!J83</f>
        <v>22.967681789931635</v>
      </c>
      <c r="K83" s="103">
        <f>'TABLA 2'!K83/'TABLA 1'!K83</f>
        <v>19.659147869674186</v>
      </c>
      <c r="L83" s="103">
        <f>'TABLA 2'!L83/'TABLA 1'!L83</f>
        <v>13.763401109057302</v>
      </c>
      <c r="M83" s="103">
        <f>'TABLA 2'!M83/'TABLA 1'!M83</f>
        <v>12.664122137404581</v>
      </c>
      <c r="N83" s="36"/>
      <c r="O83" s="7"/>
    </row>
    <row r="84" spans="1:15" x14ac:dyDescent="0.25">
      <c r="A84" s="61">
        <v>32</v>
      </c>
      <c r="B84" s="61"/>
      <c r="C84" s="64" t="s">
        <v>77</v>
      </c>
      <c r="D84" s="104" t="s">
        <v>1183</v>
      </c>
      <c r="E84" s="104" t="s">
        <v>1183</v>
      </c>
      <c r="F84" s="104">
        <f>'TABLA 2'!F84/'TABLA 1'!F84</f>
        <v>13.956521739130435</v>
      </c>
      <c r="G84" s="104">
        <f>'TABLA 2'!G84/'TABLA 1'!G84</f>
        <v>8.6464968152866248</v>
      </c>
      <c r="H84" s="104">
        <f>'TABLA 2'!H84/'TABLA 1'!H84</f>
        <v>6.5337895637296839</v>
      </c>
      <c r="I84" s="104">
        <f>'TABLA 2'!I84/'TABLA 1'!I84</f>
        <v>13.728476821192054</v>
      </c>
      <c r="J84" s="104">
        <f>'TABLA 2'!J84/'TABLA 1'!J84</f>
        <v>34.775974025974023</v>
      </c>
      <c r="K84" s="104">
        <f>'TABLA 2'!K84/'TABLA 1'!K84</f>
        <v>30.997311827956988</v>
      </c>
      <c r="L84" s="104">
        <f>'TABLA 2'!L84/'TABLA 1'!L84</f>
        <v>20.542471042471043</v>
      </c>
      <c r="M84" s="104">
        <f>'TABLA 2'!M84/'TABLA 1'!M84</f>
        <v>17.946428571428573</v>
      </c>
      <c r="N84" s="36"/>
    </row>
    <row r="85" spans="1:15" x14ac:dyDescent="0.25">
      <c r="A85" s="61">
        <v>32</v>
      </c>
      <c r="B85" s="61" t="s">
        <v>175</v>
      </c>
      <c r="C85" s="46" t="s">
        <v>77</v>
      </c>
      <c r="D85" s="103" t="s">
        <v>1183</v>
      </c>
      <c r="E85" s="103" t="s">
        <v>1183</v>
      </c>
      <c r="F85" s="103">
        <f>'TABLA 2'!F85/'TABLA 1'!F85</f>
        <v>13.956521739130435</v>
      </c>
      <c r="G85" s="103">
        <f>'TABLA 2'!G85/'TABLA 1'!G85</f>
        <v>8.6464968152866248</v>
      </c>
      <c r="H85" s="103">
        <f>'TABLA 2'!H85/'TABLA 1'!H85</f>
        <v>6.5337895637296839</v>
      </c>
      <c r="I85" s="103">
        <f>'TABLA 2'!I85/'TABLA 1'!I85</f>
        <v>13.728476821192054</v>
      </c>
      <c r="J85" s="103">
        <f>'TABLA 2'!J85/'TABLA 1'!J85</f>
        <v>34.775974025974023</v>
      </c>
      <c r="K85" s="103">
        <f>'TABLA 2'!K85/'TABLA 1'!K85</f>
        <v>30.997311827956988</v>
      </c>
      <c r="L85" s="103">
        <f>'TABLA 2'!L85/'TABLA 1'!L85</f>
        <v>20.542471042471043</v>
      </c>
      <c r="M85" s="103">
        <f>'TABLA 2'!M85/'TABLA 1'!M85</f>
        <v>17.946428571428573</v>
      </c>
      <c r="N85" s="36"/>
      <c r="O85" s="7"/>
    </row>
    <row r="86" spans="1:15" x14ac:dyDescent="0.25">
      <c r="A86" s="61">
        <v>33</v>
      </c>
      <c r="B86" s="61"/>
      <c r="C86" s="64" t="s">
        <v>81</v>
      </c>
      <c r="D86" s="104">
        <f>'TABLA 2'!D86/'TABLA 1'!D86</f>
        <v>3.1968503937007875</v>
      </c>
      <c r="E86" s="104">
        <f>'TABLA 2'!E86/'TABLA 1'!E86</f>
        <v>3.3682008368200838</v>
      </c>
      <c r="F86" s="104">
        <f>'TABLA 2'!F86/'TABLA 1'!F86</f>
        <v>5.6238532110091741</v>
      </c>
      <c r="G86" s="104">
        <f>'TABLA 2'!G86/'TABLA 1'!G86</f>
        <v>15.489285714285714</v>
      </c>
      <c r="H86" s="104">
        <f>'TABLA 2'!H86/'TABLA 1'!H86</f>
        <v>5.9923664122137401</v>
      </c>
      <c r="I86" s="104">
        <f>'TABLA 2'!I86/'TABLA 1'!I86</f>
        <v>11.11608623548922</v>
      </c>
      <c r="J86" s="104">
        <f>'TABLA 2'!J86/'TABLA 1'!J86</f>
        <v>15.427620632279535</v>
      </c>
      <c r="K86" s="104">
        <f>'TABLA 2'!K86/'TABLA 1'!K86</f>
        <v>14.231433506044905</v>
      </c>
      <c r="L86" s="104">
        <f>'TABLA 2'!L86/'TABLA 1'!L86</f>
        <v>7.0367892976588626</v>
      </c>
      <c r="M86" s="104">
        <f>'TABLA 2'!M86/'TABLA 1'!M86</f>
        <v>8.7264742785445417</v>
      </c>
      <c r="N86" s="36"/>
    </row>
    <row r="87" spans="1:15" x14ac:dyDescent="0.25">
      <c r="A87" s="61">
        <v>33</v>
      </c>
      <c r="B87" s="61" t="s">
        <v>175</v>
      </c>
      <c r="C87" s="46" t="s">
        <v>78</v>
      </c>
      <c r="D87" s="103" t="s">
        <v>1183</v>
      </c>
      <c r="E87" s="103">
        <f>'TABLA 2'!E87/'TABLA 1'!E87</f>
        <v>6.5</v>
      </c>
      <c r="F87" s="103" t="s">
        <v>1183</v>
      </c>
      <c r="G87" s="103" t="s">
        <v>1183</v>
      </c>
      <c r="H87" s="103" t="s">
        <v>1183</v>
      </c>
      <c r="I87" s="103">
        <f>'TABLA 2'!I87/'TABLA 1'!I87</f>
        <v>5.0175438596491224</v>
      </c>
      <c r="J87" s="103">
        <f>'TABLA 2'!J87/'TABLA 1'!J87</f>
        <v>16.235449735449734</v>
      </c>
      <c r="K87" s="103">
        <f>'TABLA 2'!K87/'TABLA 1'!K87</f>
        <v>13.900709219858156</v>
      </c>
      <c r="L87" s="103">
        <f>'TABLA 2'!L87/'TABLA 1'!L87</f>
        <v>4.7931472081218276</v>
      </c>
      <c r="M87" s="103">
        <f>'TABLA 2'!M87/'TABLA 1'!M87</f>
        <v>6.3621052631578952</v>
      </c>
      <c r="N87" s="36"/>
    </row>
    <row r="88" spans="1:15" x14ac:dyDescent="0.25">
      <c r="A88" s="61">
        <v>33</v>
      </c>
      <c r="B88" s="61" t="s">
        <v>176</v>
      </c>
      <c r="C88" s="46" t="s">
        <v>80</v>
      </c>
      <c r="D88" s="103" t="s">
        <v>1183</v>
      </c>
      <c r="E88" s="103">
        <f>'TABLA 2'!E88/'TABLA 1'!E88</f>
        <v>9.8947368421052637</v>
      </c>
      <c r="F88" s="103">
        <f>'TABLA 2'!F88/'TABLA 1'!F88</f>
        <v>5.5263157894736841</v>
      </c>
      <c r="G88" s="103">
        <f>'TABLA 2'!G88/'TABLA 1'!G88</f>
        <v>14.231884057971014</v>
      </c>
      <c r="H88" s="103">
        <f>'TABLA 2'!H88/'TABLA 1'!H88</f>
        <v>6.76</v>
      </c>
      <c r="I88" s="103">
        <f>'TABLA 2'!I88/'TABLA 1'!I88</f>
        <v>12.161931818181818</v>
      </c>
      <c r="J88" s="103">
        <f>'TABLA 2'!J88/'TABLA 1'!J88</f>
        <v>12.486486486486486</v>
      </c>
      <c r="K88" s="103">
        <f>'TABLA 2'!K88/'TABLA 1'!K88</f>
        <v>13.272727272727273</v>
      </c>
      <c r="L88" s="103">
        <f>'TABLA 2'!L88/'TABLA 1'!L88</f>
        <v>11.671280276816608</v>
      </c>
      <c r="M88" s="103">
        <f>'TABLA 2'!M88/'TABLA 1'!M88</f>
        <v>13.420512820512821</v>
      </c>
      <c r="N88" s="36"/>
    </row>
    <row r="89" spans="1:15" x14ac:dyDescent="0.25">
      <c r="A89" s="61">
        <v>33</v>
      </c>
      <c r="B89" s="61" t="s">
        <v>177</v>
      </c>
      <c r="C89" s="46" t="s">
        <v>79</v>
      </c>
      <c r="D89" s="103">
        <f>'TABLA 2'!D89/'TABLA 1'!D89</f>
        <v>3.1968503937007875</v>
      </c>
      <c r="E89" s="103">
        <f>'TABLA 2'!E89/'TABLA 1'!E89</f>
        <v>2.9591836734693877</v>
      </c>
      <c r="F89" s="103">
        <f>'TABLA 2'!F89/'TABLA 1'!F89</f>
        <v>5.676056338028169</v>
      </c>
      <c r="G89" s="103">
        <f>'TABLA 2'!G89/'TABLA 1'!G89</f>
        <v>15.900473933649289</v>
      </c>
      <c r="H89" s="103">
        <f>'TABLA 2'!H89/'TABLA 1'!H89</f>
        <v>5.7303754266211602</v>
      </c>
      <c r="I89" s="103">
        <f>'TABLA 2'!I89/'TABLA 1'!I89</f>
        <v>11.010309278350515</v>
      </c>
      <c r="J89" s="103">
        <f>'TABLA 2'!J89/'TABLA 1'!J89</f>
        <v>15.616071428571429</v>
      </c>
      <c r="K89" s="103">
        <f>'TABLA 2'!K89/'TABLA 1'!K89</f>
        <v>16.936708860759495</v>
      </c>
      <c r="L89" s="103">
        <f>'TABLA 2'!L89/'TABLA 1'!L89</f>
        <v>10.638655462184873</v>
      </c>
      <c r="M89" s="103">
        <f>'TABLA 2'!M89/'TABLA 1'!M89</f>
        <v>10.362204724409448</v>
      </c>
      <c r="N89" s="36"/>
    </row>
    <row r="90" spans="1:15" x14ac:dyDescent="0.25">
      <c r="A90" s="61">
        <v>34</v>
      </c>
      <c r="B90" s="61"/>
      <c r="C90" s="64" t="s">
        <v>83</v>
      </c>
      <c r="D90" s="104" t="s">
        <v>1183</v>
      </c>
      <c r="E90" s="104" t="s">
        <v>1183</v>
      </c>
      <c r="F90" s="104">
        <f>'TABLA 2'!F90/'TABLA 1'!F90</f>
        <v>5.0390196710738469</v>
      </c>
      <c r="G90" s="104">
        <f>'TABLA 2'!G90/'TABLA 1'!G90</f>
        <v>32.95967741935484</v>
      </c>
      <c r="H90" s="104">
        <f>'TABLA 2'!H90/'TABLA 1'!H90</f>
        <v>20.011299435028249</v>
      </c>
      <c r="I90" s="104">
        <f>'TABLA 2'!I90/'TABLA 1'!I90</f>
        <v>17.989661916736519</v>
      </c>
      <c r="J90" s="104">
        <f>'TABLA 2'!J90/'TABLA 1'!J90</f>
        <v>36.342448725916718</v>
      </c>
      <c r="K90" s="104">
        <f>'TABLA 2'!K90/'TABLA 1'!K90</f>
        <v>26.602564102564102</v>
      </c>
      <c r="L90" s="104">
        <f>'TABLA 2'!L90/'TABLA 1'!L90</f>
        <v>26.688116857481248</v>
      </c>
      <c r="M90" s="104">
        <f>'TABLA 2'!M90/'TABLA 1'!M90</f>
        <v>19.224436741767764</v>
      </c>
      <c r="N90" s="36"/>
    </row>
    <row r="91" spans="1:15" x14ac:dyDescent="0.25">
      <c r="A91" s="61">
        <v>34</v>
      </c>
      <c r="B91" s="61" t="s">
        <v>175</v>
      </c>
      <c r="C91" s="46" t="s">
        <v>84</v>
      </c>
      <c r="D91" s="103" t="s">
        <v>1183</v>
      </c>
      <c r="E91" s="103" t="s">
        <v>1183</v>
      </c>
      <c r="F91" s="103" t="s">
        <v>1183</v>
      </c>
      <c r="G91" s="103" t="s">
        <v>1183</v>
      </c>
      <c r="H91" s="103" t="s">
        <v>1183</v>
      </c>
      <c r="I91" s="103">
        <f>'TABLA 2'!I91/'TABLA 1'!I91</f>
        <v>1439.4117647058824</v>
      </c>
      <c r="J91" s="103">
        <f>'TABLA 2'!J91/'TABLA 1'!J91</f>
        <v>1437.0322580645161</v>
      </c>
      <c r="K91" s="103">
        <f>'TABLA 2'!K91/'TABLA 1'!K91</f>
        <v>1951.1818181818182</v>
      </c>
      <c r="L91" s="103">
        <f>'TABLA 2'!L91/'TABLA 1'!L91</f>
        <v>1270.8333333333333</v>
      </c>
      <c r="M91" s="103">
        <f>'TABLA 2'!M91/'TABLA 1'!M91</f>
        <v>415.95833333333331</v>
      </c>
      <c r="N91" s="36"/>
    </row>
    <row r="92" spans="1:15" x14ac:dyDescent="0.25">
      <c r="A92" s="61">
        <v>34</v>
      </c>
      <c r="B92" s="61" t="s">
        <v>176</v>
      </c>
      <c r="C92" s="46" t="s">
        <v>82</v>
      </c>
      <c r="D92" s="103" t="s">
        <v>1183</v>
      </c>
      <c r="E92" s="103" t="s">
        <v>1183</v>
      </c>
      <c r="F92" s="103">
        <f>'TABLA 2'!F92/'TABLA 1'!F92</f>
        <v>5.0390196710738469</v>
      </c>
      <c r="G92" s="103">
        <f>'TABLA 2'!G92/'TABLA 1'!G92</f>
        <v>32.95967741935484</v>
      </c>
      <c r="H92" s="103">
        <f>'TABLA 2'!H92/'TABLA 1'!H92</f>
        <v>20.011299435028249</v>
      </c>
      <c r="I92" s="103">
        <f>'TABLA 2'!I92/'TABLA 1'!I92</f>
        <v>11.205783267827064</v>
      </c>
      <c r="J92" s="103">
        <f>'TABLA 2'!J92/'TABLA 1'!J92</f>
        <v>22.717916535927206</v>
      </c>
      <c r="K92" s="103">
        <f>'TABLA 2'!K92/'TABLA 1'!K92</f>
        <v>19.959836837150927</v>
      </c>
      <c r="L92" s="103">
        <f>'TABLA 2'!L92/'TABLA 1'!L92</f>
        <v>17.783697813121272</v>
      </c>
      <c r="M92" s="103">
        <f>'TABLA 2'!M92/'TABLA 1'!M92</f>
        <v>15.055604203152365</v>
      </c>
      <c r="N92" s="36"/>
    </row>
    <row r="93" spans="1:15" x14ac:dyDescent="0.25">
      <c r="A93" s="61">
        <v>35</v>
      </c>
      <c r="B93" s="61"/>
      <c r="C93" s="64" t="s">
        <v>90</v>
      </c>
      <c r="D93" s="104">
        <f>'TABLA 2'!D93/'TABLA 1'!D93</f>
        <v>10.035812672176309</v>
      </c>
      <c r="E93" s="104">
        <f>'TABLA 2'!E93/'TABLA 1'!E93</f>
        <v>7.5634016704631737</v>
      </c>
      <c r="F93" s="104">
        <f>'TABLA 2'!F93/'TABLA 1'!F93</f>
        <v>21.361842105263158</v>
      </c>
      <c r="G93" s="104">
        <f>'TABLA 2'!G93/'TABLA 1'!G93</f>
        <v>11.858974358974359</v>
      </c>
      <c r="H93" s="104">
        <f>'TABLA 2'!H93/'TABLA 1'!H93</f>
        <v>11.148639455782313</v>
      </c>
      <c r="I93" s="104">
        <f>'TABLA 2'!I93/'TABLA 1'!I93</f>
        <v>17.626575028636886</v>
      </c>
      <c r="J93" s="104">
        <f>'TABLA 2'!J93/'TABLA 1'!J93</f>
        <v>51.567085953878404</v>
      </c>
      <c r="K93" s="104">
        <f>'TABLA 2'!K93/'TABLA 1'!K93</f>
        <v>38.162468513853902</v>
      </c>
      <c r="L93" s="104">
        <f>'TABLA 2'!L93/'TABLA 1'!L93</f>
        <v>11.317796610169491</v>
      </c>
      <c r="M93" s="104">
        <f>'TABLA 2'!M93/'TABLA 1'!M93</f>
        <v>19.042168674698797</v>
      </c>
      <c r="N93" s="36"/>
    </row>
    <row r="94" spans="1:15" x14ac:dyDescent="0.25">
      <c r="A94" s="61">
        <v>35</v>
      </c>
      <c r="B94" s="61" t="s">
        <v>175</v>
      </c>
      <c r="C94" s="46" t="s">
        <v>85</v>
      </c>
      <c r="D94" s="103">
        <f>'TABLA 2'!D94/'TABLA 1'!D94</f>
        <v>35.909090909090907</v>
      </c>
      <c r="E94" s="103">
        <f>'TABLA 2'!E94/'TABLA 1'!E94</f>
        <v>35.531914893617021</v>
      </c>
      <c r="F94" s="103">
        <f>'TABLA 2'!F94/'TABLA 1'!F94</f>
        <v>24.902439024390244</v>
      </c>
      <c r="G94" s="103">
        <f>'TABLA 2'!G94/'TABLA 1'!G94</f>
        <v>47.757575757575758</v>
      </c>
      <c r="H94" s="103">
        <f>'TABLA 2'!H94/'TABLA 1'!H94</f>
        <v>41.529629629629632</v>
      </c>
      <c r="I94" s="103">
        <f>'TABLA 2'!I94/'TABLA 1'!I94</f>
        <v>45.934306569343065</v>
      </c>
      <c r="J94" s="103">
        <f>'TABLA 2'!J94/'TABLA 1'!J94</f>
        <v>32.318042813455655</v>
      </c>
      <c r="K94" s="103">
        <f>'TABLA 2'!K94/'TABLA 1'!K94</f>
        <v>31.291411042944784</v>
      </c>
      <c r="L94" s="103">
        <f>'TABLA 2'!L94/'TABLA 1'!L94</f>
        <v>7.3421926910299007</v>
      </c>
      <c r="M94" s="103">
        <f>'TABLA 2'!M94/'TABLA 1'!M94</f>
        <v>18.052</v>
      </c>
      <c r="N94" s="36"/>
    </row>
    <row r="95" spans="1:15" x14ac:dyDescent="0.25">
      <c r="A95" s="61">
        <v>35</v>
      </c>
      <c r="B95" s="61" t="s">
        <v>176</v>
      </c>
      <c r="C95" s="46" t="s">
        <v>86</v>
      </c>
      <c r="D95" s="103" t="s">
        <v>1183</v>
      </c>
      <c r="E95" s="103" t="s">
        <v>1183</v>
      </c>
      <c r="F95" s="103">
        <f>'TABLA 2'!F95/'TABLA 1'!F95</f>
        <v>256.04819277108436</v>
      </c>
      <c r="G95" s="103">
        <f>'TABLA 2'!G95/'TABLA 1'!G95</f>
        <v>353.51807228915663</v>
      </c>
      <c r="H95" s="103">
        <f>'TABLA 2'!H95/'TABLA 1'!H95</f>
        <v>365.95384615384614</v>
      </c>
      <c r="I95" s="103">
        <f>'TABLA 2'!I95/'TABLA 1'!I95</f>
        <v>237.42944785276075</v>
      </c>
      <c r="J95" s="103">
        <f>'TABLA 2'!J95/'TABLA 1'!J95</f>
        <v>358.73972602739724</v>
      </c>
      <c r="K95" s="103">
        <f>'TABLA 2'!K95/'TABLA 1'!K95</f>
        <v>285.2</v>
      </c>
      <c r="L95" s="103">
        <f>'TABLA 2'!L95/'TABLA 1'!L95</f>
        <v>56.210526315789473</v>
      </c>
      <c r="M95" s="103">
        <f>'TABLA 2'!M95/'TABLA 1'!M95</f>
        <v>58.583333333333336</v>
      </c>
      <c r="N95" s="36"/>
    </row>
    <row r="96" spans="1:15" x14ac:dyDescent="0.25">
      <c r="A96" s="61">
        <v>35</v>
      </c>
      <c r="B96" s="61" t="s">
        <v>177</v>
      </c>
      <c r="C96" s="46" t="s">
        <v>87</v>
      </c>
      <c r="D96" s="103" t="s">
        <v>1183</v>
      </c>
      <c r="E96" s="103" t="s">
        <v>1183</v>
      </c>
      <c r="F96" s="103" t="s">
        <v>1183</v>
      </c>
      <c r="G96" s="103" t="s">
        <v>1183</v>
      </c>
      <c r="H96" s="103" t="s">
        <v>1183</v>
      </c>
      <c r="I96" s="103">
        <f>'TABLA 2'!I96/'TABLA 1'!I96</f>
        <v>127.56756756756756</v>
      </c>
      <c r="J96" s="103">
        <f>'TABLA 2'!J96/'TABLA 1'!J96</f>
        <v>256.09375</v>
      </c>
      <c r="K96" s="103">
        <f>'TABLA 2'!K96/'TABLA 1'!K96</f>
        <v>69.065217391304344</v>
      </c>
      <c r="L96" s="103">
        <f>'TABLA 2'!L96/'TABLA 1'!L96</f>
        <v>6.9545454545454541</v>
      </c>
      <c r="M96" s="103">
        <f>'TABLA 2'!M96/'TABLA 1'!M96</f>
        <v>35.700000000000003</v>
      </c>
      <c r="N96" s="36"/>
    </row>
    <row r="97" spans="1:14" x14ac:dyDescent="0.25">
      <c r="A97" s="61">
        <v>35</v>
      </c>
      <c r="B97" s="61" t="s">
        <v>102</v>
      </c>
      <c r="C97" s="46" t="s">
        <v>88</v>
      </c>
      <c r="D97" s="103" t="s">
        <v>1183</v>
      </c>
      <c r="E97" s="103" t="s">
        <v>1183</v>
      </c>
      <c r="F97" s="103" t="s">
        <v>1183</v>
      </c>
      <c r="G97" s="103">
        <f>'TABLA 2'!G97/'TABLA 1'!G97</f>
        <v>2.085899513776337</v>
      </c>
      <c r="H97" s="103">
        <f>'TABLA 2'!H97/'TABLA 1'!H97</f>
        <v>1.852816474863719</v>
      </c>
      <c r="I97" s="103">
        <f>'TABLA 2'!I97/'TABLA 1'!I97</f>
        <v>2.9134498171475012</v>
      </c>
      <c r="J97" s="103">
        <f>'TABLA 2'!J97/'TABLA 1'!J97</f>
        <v>9.5625</v>
      </c>
      <c r="K97" s="103">
        <f>'TABLA 2'!K97/'TABLA 1'!K97</f>
        <v>11.405405405405405</v>
      </c>
      <c r="L97" s="103">
        <f>'TABLA 2'!L97/'TABLA 1'!L97</f>
        <v>32.828125</v>
      </c>
      <c r="M97" s="103">
        <f>'TABLA 2'!M97/'TABLA 1'!M97</f>
        <v>17.53125</v>
      </c>
      <c r="N97" s="36"/>
    </row>
    <row r="98" spans="1:14" x14ac:dyDescent="0.25">
      <c r="A98" s="61">
        <v>35</v>
      </c>
      <c r="B98" s="61" t="s">
        <v>178</v>
      </c>
      <c r="C98" s="46" t="s">
        <v>91</v>
      </c>
      <c r="D98" s="103">
        <f>'TABLA 2'!D98/'TABLA 1'!D98</f>
        <v>8.3665689149560123</v>
      </c>
      <c r="E98" s="103">
        <f>'TABLA 2'!E98/'TABLA 1'!E98</f>
        <v>6.5283464566929137</v>
      </c>
      <c r="F98" s="103">
        <f>'TABLA 2'!F98/'TABLA 1'!F98</f>
        <v>2.5518553758325404</v>
      </c>
      <c r="G98" s="103">
        <f>'TABLA 2'!G98/'TABLA 1'!G98</f>
        <v>1.7920656634746921</v>
      </c>
      <c r="H98" s="103">
        <f>'TABLA 2'!H98/'TABLA 1'!H98</f>
        <v>0.96839905980673802</v>
      </c>
      <c r="I98" s="103">
        <f>'TABLA 2'!I98/'TABLA 1'!I98</f>
        <v>1.9291598023064251</v>
      </c>
      <c r="J98" s="103" t="s">
        <v>1183</v>
      </c>
      <c r="K98" s="103" t="s">
        <v>1183</v>
      </c>
      <c r="L98" s="103" t="s">
        <v>1183</v>
      </c>
      <c r="M98" s="103" t="s">
        <v>1183</v>
      </c>
      <c r="N98" s="36"/>
    </row>
    <row r="99" spans="1:14" x14ac:dyDescent="0.25">
      <c r="A99" s="61">
        <v>35</v>
      </c>
      <c r="B99" s="61" t="s">
        <v>179</v>
      </c>
      <c r="C99" s="46" t="s">
        <v>89</v>
      </c>
      <c r="D99" s="103" t="s">
        <v>1183</v>
      </c>
      <c r="E99" s="103" t="s">
        <v>1183</v>
      </c>
      <c r="F99" s="103" t="s">
        <v>1183</v>
      </c>
      <c r="G99" s="103" t="s">
        <v>1183</v>
      </c>
      <c r="H99" s="103" t="s">
        <v>1183</v>
      </c>
      <c r="I99" s="103">
        <f>'TABLA 2'!I99/'TABLA 1'!I99</f>
        <v>9.7142857142857135</v>
      </c>
      <c r="J99" s="103">
        <f>'TABLA 2'!J99/'TABLA 1'!J99</f>
        <v>4.7077922077922079</v>
      </c>
      <c r="K99" s="103">
        <f>'TABLA 2'!K99/'TABLA 1'!K99</f>
        <v>6.6136363636363633</v>
      </c>
      <c r="L99" s="103">
        <f>'TABLA 2'!L99/'TABLA 1'!L99</f>
        <v>8.3142857142857149</v>
      </c>
      <c r="M99" s="103">
        <f>'TABLA 2'!M99/'TABLA 1'!M99</f>
        <v>8.577464788732394</v>
      </c>
      <c r="N99" s="36"/>
    </row>
    <row r="100" spans="1:14" x14ac:dyDescent="0.25">
      <c r="A100" s="61">
        <v>36</v>
      </c>
      <c r="B100" s="61"/>
      <c r="C100" s="64" t="s">
        <v>97</v>
      </c>
      <c r="D100" s="104">
        <f>'TABLA 2'!D100/'TABLA 1'!D100</f>
        <v>7.9396363636363638</v>
      </c>
      <c r="E100" s="104">
        <f>'TABLA 2'!E100/'TABLA 1'!E100</f>
        <v>6.5691411935953417</v>
      </c>
      <c r="F100" s="104">
        <f>'TABLA 2'!F100/'TABLA 1'!F100</f>
        <v>18.753561253561255</v>
      </c>
      <c r="G100" s="104">
        <f>'TABLA 2'!G100/'TABLA 1'!G100</f>
        <v>9.3055094590109526</v>
      </c>
      <c r="H100" s="104">
        <f>'TABLA 2'!H100/'TABLA 1'!H100</f>
        <v>4.9489920586438609</v>
      </c>
      <c r="I100" s="104">
        <f>'TABLA 2'!I100/'TABLA 1'!I100</f>
        <v>4.3270849605137549</v>
      </c>
      <c r="J100" s="104">
        <f>'TABLA 2'!J100/'TABLA 1'!J100</f>
        <v>4.8351184954035586</v>
      </c>
      <c r="K100" s="104">
        <f>'TABLA 2'!K100/'TABLA 1'!K100</f>
        <v>5.0778045147244182</v>
      </c>
      <c r="L100" s="104">
        <f>'TABLA 2'!L100/'TABLA 1'!L100</f>
        <v>5.0954402515723274</v>
      </c>
      <c r="M100" s="104">
        <f>'TABLA 2'!M100/'TABLA 1'!M100</f>
        <v>5.1058326289095524</v>
      </c>
      <c r="N100" s="36"/>
    </row>
    <row r="101" spans="1:14" x14ac:dyDescent="0.25">
      <c r="A101" s="61">
        <v>36</v>
      </c>
      <c r="B101" s="61" t="s">
        <v>175</v>
      </c>
      <c r="C101" s="46" t="s">
        <v>92</v>
      </c>
      <c r="D101" s="103">
        <f>'TABLA 2'!D101/'TABLA 1'!D101</f>
        <v>5.9428571428571431</v>
      </c>
      <c r="E101" s="103">
        <f>'TABLA 2'!E101/'TABLA 1'!E101</f>
        <v>7.6568998109640836</v>
      </c>
      <c r="F101" s="103">
        <f>'TABLA 2'!F101/'TABLA 1'!F101</f>
        <v>8.3517316017316023</v>
      </c>
      <c r="G101" s="103">
        <f>'TABLA 2'!G101/'TABLA 1'!G101</f>
        <v>8.6931567328918327</v>
      </c>
      <c r="H101" s="103">
        <f>'TABLA 2'!H101/'TABLA 1'!H101</f>
        <v>4.391696043869957</v>
      </c>
      <c r="I101" s="103">
        <f>'TABLA 2'!I101/'TABLA 1'!I101</f>
        <v>3.7334096109839816</v>
      </c>
      <c r="J101" s="103">
        <f>'TABLA 2'!J101/'TABLA 1'!J101</f>
        <v>4.1460165545783756</v>
      </c>
      <c r="K101" s="103">
        <f>'TABLA 2'!K101/'TABLA 1'!K101</f>
        <v>4.3936372269705606</v>
      </c>
      <c r="L101" s="103">
        <f>'TABLA 2'!L101/'TABLA 1'!L101</f>
        <v>4.1178814155144128</v>
      </c>
      <c r="M101" s="103">
        <f>'TABLA 2'!M101/'TABLA 1'!M101</f>
        <v>4.0259520451339919</v>
      </c>
      <c r="N101" s="36"/>
    </row>
    <row r="102" spans="1:14" x14ac:dyDescent="0.25">
      <c r="A102" s="61">
        <v>36</v>
      </c>
      <c r="B102" s="61" t="s">
        <v>176</v>
      </c>
      <c r="C102" s="46" t="s">
        <v>93</v>
      </c>
      <c r="D102" s="103" t="s">
        <v>1183</v>
      </c>
      <c r="E102" s="103">
        <f>'TABLA 2'!E102/'TABLA 1'!E102</f>
        <v>14.466666666666667</v>
      </c>
      <c r="F102" s="103">
        <f>'TABLA 2'!F102/'TABLA 1'!F102</f>
        <v>17.273381294964029</v>
      </c>
      <c r="G102" s="103">
        <f>'TABLA 2'!G102/'TABLA 1'!G102</f>
        <v>10.534954407294833</v>
      </c>
      <c r="H102" s="103">
        <f>'TABLA 2'!H102/'TABLA 1'!H102</f>
        <v>6.8596908442330555</v>
      </c>
      <c r="I102" s="103">
        <f>'TABLA 2'!I102/'TABLA 1'!I102</f>
        <v>5.9239465570400824</v>
      </c>
      <c r="J102" s="103">
        <f>'TABLA 2'!J102/'TABLA 1'!J102</f>
        <v>8.6449275362318847</v>
      </c>
      <c r="K102" s="103">
        <f>'TABLA 2'!K102/'TABLA 1'!K102</f>
        <v>7.9164133738601823</v>
      </c>
      <c r="L102" s="103">
        <f>'TABLA 2'!L102/'TABLA 1'!L102</f>
        <v>8.6463878326996202</v>
      </c>
      <c r="M102" s="103">
        <f>'TABLA 2'!M102/'TABLA 1'!M102</f>
        <v>7.6282608695652172</v>
      </c>
      <c r="N102" s="36"/>
    </row>
    <row r="103" spans="1:14" x14ac:dyDescent="0.25">
      <c r="A103" s="61">
        <v>36</v>
      </c>
      <c r="B103" s="61" t="s">
        <v>177</v>
      </c>
      <c r="C103" s="46" t="s">
        <v>94</v>
      </c>
      <c r="D103" s="103">
        <f>'TABLA 2'!D103/'TABLA 1'!D103</f>
        <v>2.8455882352941178</v>
      </c>
      <c r="E103" s="103">
        <f>'TABLA 2'!E103/'TABLA 1'!E103</f>
        <v>4.5154639175257731</v>
      </c>
      <c r="F103" s="103">
        <f>'TABLA 2'!F103/'TABLA 1'!F103</f>
        <v>1.7962962962962963</v>
      </c>
      <c r="G103" s="103" t="s">
        <v>1183</v>
      </c>
      <c r="H103" s="103">
        <f>'TABLA 2'!H103/'TABLA 1'!H103</f>
        <v>2.0683544303797468</v>
      </c>
      <c r="I103" s="103">
        <f>'TABLA 2'!I103/'TABLA 1'!I103</f>
        <v>4.8042704626334523</v>
      </c>
      <c r="J103" s="103">
        <f>'TABLA 2'!J103/'TABLA 1'!J103</f>
        <v>9.6987951807228914</v>
      </c>
      <c r="K103" s="103">
        <f>'TABLA 2'!K103/'TABLA 1'!K103</f>
        <v>15.337349397590362</v>
      </c>
      <c r="L103" s="103">
        <f>'TABLA 2'!L103/'TABLA 1'!L103</f>
        <v>24.240506329113924</v>
      </c>
      <c r="M103" s="103">
        <f>'TABLA 2'!M103/'TABLA 1'!M103</f>
        <v>33.013513513513516</v>
      </c>
      <c r="N103" s="36"/>
    </row>
    <row r="104" spans="1:14" x14ac:dyDescent="0.25">
      <c r="A104" s="61">
        <v>36</v>
      </c>
      <c r="B104" s="61" t="s">
        <v>102</v>
      </c>
      <c r="C104" s="46" t="s">
        <v>95</v>
      </c>
      <c r="D104" s="103">
        <f>'TABLA 2'!D104/'TABLA 1'!D104</f>
        <v>4.3716814159292037</v>
      </c>
      <c r="E104" s="103">
        <f>'TABLA 2'!E104/'TABLA 1'!E104</f>
        <v>4.9130434782608692</v>
      </c>
      <c r="F104" s="103">
        <f>'TABLA 2'!F104/'TABLA 1'!F104</f>
        <v>3.4583333333333335</v>
      </c>
      <c r="G104" s="103">
        <f>'TABLA 2'!G104/'TABLA 1'!G104</f>
        <v>4.242957746478873</v>
      </c>
      <c r="H104" s="103">
        <f>'TABLA 2'!H104/'TABLA 1'!H104</f>
        <v>2.4249999999999998</v>
      </c>
      <c r="I104" s="103">
        <f>'TABLA 2'!I104/'TABLA 1'!I104</f>
        <v>4.3621794871794872</v>
      </c>
      <c r="J104" s="103" t="s">
        <v>1183</v>
      </c>
      <c r="K104" s="103" t="s">
        <v>1183</v>
      </c>
      <c r="L104" s="103" t="s">
        <v>1183</v>
      </c>
      <c r="M104" s="103" t="s">
        <v>1183</v>
      </c>
      <c r="N104" s="36"/>
    </row>
    <row r="105" spans="1:14" x14ac:dyDescent="0.25">
      <c r="A105" s="61">
        <v>36</v>
      </c>
      <c r="B105" s="61" t="s">
        <v>178</v>
      </c>
      <c r="C105" s="46" t="s">
        <v>96</v>
      </c>
      <c r="D105" s="103">
        <f>'TABLA 2'!D105/'TABLA 1'!D105</f>
        <v>12.685483870967742</v>
      </c>
      <c r="E105" s="103">
        <f>'TABLA 2'!E105/'TABLA 1'!E105</f>
        <v>6.4387947269303201</v>
      </c>
      <c r="F105" s="103">
        <f>'TABLA 2'!F105/'TABLA 1'!F105</f>
        <v>35.298159509202456</v>
      </c>
      <c r="G105" s="103">
        <f>'TABLA 2'!G105/'TABLA 1'!G105</f>
        <v>10.07433290978399</v>
      </c>
      <c r="H105" s="103">
        <f>'TABLA 2'!H105/'TABLA 1'!H105</f>
        <v>5.5012670256572695</v>
      </c>
      <c r="I105" s="103">
        <f>'TABLA 2'!I105/'TABLA 1'!I105</f>
        <v>5.1541315345699834</v>
      </c>
      <c r="J105" s="103">
        <f>'TABLA 2'!J105/'TABLA 1'!J105</f>
        <v>5.1159371867691279</v>
      </c>
      <c r="K105" s="103">
        <f>'TABLA 2'!K105/'TABLA 1'!K105</f>
        <v>6.0389688249400484</v>
      </c>
      <c r="L105" s="103">
        <f>'TABLA 2'!L105/'TABLA 1'!L105</f>
        <v>5.627016129032258</v>
      </c>
      <c r="M105" s="103">
        <f>'TABLA 2'!M105/'TABLA 1'!M105</f>
        <v>5.4340958605664484</v>
      </c>
      <c r="N105" s="36"/>
    </row>
    <row r="107" spans="1:14" x14ac:dyDescent="0.25">
      <c r="C107" s="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6"/>
    </row>
    <row r="108" spans="1:14" x14ac:dyDescent="0.25">
      <c r="C108" s="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6"/>
    </row>
    <row r="109" spans="1:14" x14ac:dyDescent="0.25">
      <c r="A109" s="147"/>
      <c r="B109" s="147"/>
      <c r="C109" s="147"/>
      <c r="D109" s="59">
        <v>1895</v>
      </c>
      <c r="E109" s="59">
        <v>1914</v>
      </c>
      <c r="F109" s="59">
        <v>1935</v>
      </c>
      <c r="G109" s="59">
        <v>1946</v>
      </c>
      <c r="H109" s="59">
        <v>1953</v>
      </c>
      <c r="I109" s="59">
        <v>1963</v>
      </c>
      <c r="J109" s="59">
        <v>1973</v>
      </c>
      <c r="K109" s="59">
        <v>1984</v>
      </c>
      <c r="L109" s="59">
        <v>1993</v>
      </c>
      <c r="M109" s="59">
        <v>2003</v>
      </c>
      <c r="N109" s="36"/>
    </row>
    <row r="110" spans="1:14" s="14" customFormat="1" x14ac:dyDescent="0.25">
      <c r="A110" s="83"/>
      <c r="B110" s="83"/>
      <c r="C110" s="62" t="s">
        <v>98</v>
      </c>
      <c r="D110" s="105">
        <f>'TABLA 2'!D110/'TABLA 1'!D109</f>
        <v>7.1590545882748762</v>
      </c>
      <c r="E110" s="105">
        <f>'TABLA 2'!E110/'TABLA 1'!E109</f>
        <v>8.4066579479253356</v>
      </c>
      <c r="F110" s="105">
        <f>'TABLA 2'!F110/'TABLA 1'!F109</f>
        <v>12.309842402616711</v>
      </c>
      <c r="G110" s="105">
        <f>'TABLA 2'!G110/'TABLA 1'!G109</f>
        <v>13.838043779440287</v>
      </c>
      <c r="H110" s="105">
        <f>'TABLA 2'!H110/'TABLA 1'!H109</f>
        <v>9.3695571483952911</v>
      </c>
      <c r="I110" s="105">
        <f>'TABLA 2'!I110/'TABLA 1'!I109</f>
        <v>10.150081605415705</v>
      </c>
      <c r="J110" s="105">
        <f>'TABLA 2'!J110/'TABLA 1'!J109</f>
        <v>12.10870964409729</v>
      </c>
      <c r="K110" s="105">
        <f>'TABLA 2'!K110/'TABLA 1'!K109</f>
        <v>12.757130157789465</v>
      </c>
      <c r="L110" s="105">
        <f>'TABLA 2'!L110/'TABLA 1'!L109</f>
        <v>11.188049462747536</v>
      </c>
      <c r="M110" s="105">
        <f>'TABLA 2'!M110/'TABLA 1'!M109</f>
        <v>12.240218368490313</v>
      </c>
      <c r="N110" s="44"/>
    </row>
    <row r="111" spans="1:14" x14ac:dyDescent="0.25">
      <c r="A111" s="61">
        <v>15</v>
      </c>
      <c r="B111" s="61"/>
      <c r="C111" s="64" t="s">
        <v>23</v>
      </c>
      <c r="D111" s="103">
        <f>'TABLA 2'!D111/'TABLA 1'!D110</f>
        <v>9.3360975609756096</v>
      </c>
      <c r="E111" s="103">
        <f>'TABLA 2'!E111/'TABLA 1'!E110</f>
        <v>7.1034446489613465</v>
      </c>
      <c r="F111" s="103">
        <f>'TABLA 2'!F111/'TABLA 1'!F110</f>
        <v>9.7521564608420874</v>
      </c>
      <c r="G111" s="103">
        <f>'TABLA 2'!G111/'TABLA 1'!G110</f>
        <v>12.968746672345864</v>
      </c>
      <c r="H111" s="103">
        <f>'TABLA 2'!H111/'TABLA 1'!H110</f>
        <v>10.168153681963714</v>
      </c>
      <c r="I111" s="103">
        <f>'TABLA 2'!I111/'TABLA 1'!I110</f>
        <v>10.249611378827918</v>
      </c>
      <c r="J111" s="103">
        <f>'TABLA 2'!J111/'TABLA 1'!J110</f>
        <v>11.376675064811772</v>
      </c>
      <c r="K111" s="103">
        <f>'TABLA 2'!K111/'TABLA 1'!K110</f>
        <v>12.458284868351486</v>
      </c>
      <c r="L111" s="103">
        <f>'TABLA 2'!L111/'TABLA 1'!L110</f>
        <v>12.574411559077138</v>
      </c>
      <c r="M111" s="103">
        <f>'TABLA 2'!M111/'TABLA 1'!M110</f>
        <v>13.781194274422864</v>
      </c>
      <c r="N111" s="36"/>
    </row>
    <row r="112" spans="1:14" x14ac:dyDescent="0.25">
      <c r="A112" s="61">
        <v>16</v>
      </c>
      <c r="B112" s="61"/>
      <c r="C112" s="64" t="s">
        <v>17</v>
      </c>
      <c r="D112" s="103">
        <f>'TABLA 2'!D112/'TABLA 1'!D111</f>
        <v>9.8476027397260282</v>
      </c>
      <c r="E112" s="103">
        <f>'TABLA 2'!E112/'TABLA 1'!E111</f>
        <v>30.431623931623932</v>
      </c>
      <c r="F112" s="103">
        <f>'TABLA 2'!F112/'TABLA 1'!F111</f>
        <v>59.69736842105263</v>
      </c>
      <c r="G112" s="103">
        <f>'TABLA 2'!G112/'TABLA 1'!G111</f>
        <v>93.276785714285708</v>
      </c>
      <c r="H112" s="103">
        <f>'TABLA 2'!H112/'TABLA 1'!H111</f>
        <v>97.848214285714292</v>
      </c>
      <c r="I112" s="103">
        <f>'TABLA 2'!I112/'TABLA 1'!I111</f>
        <v>70.299145299145295</v>
      </c>
      <c r="J112" s="103">
        <f>'TABLA 2'!J112/'TABLA 1'!J111</f>
        <v>103.4235294117647</v>
      </c>
      <c r="K112" s="103">
        <f>'TABLA 2'!K112/'TABLA 1'!K111</f>
        <v>56.503937007874015</v>
      </c>
      <c r="L112" s="103">
        <f>'TABLA 2'!L112/'TABLA 1'!L111</f>
        <v>235.08</v>
      </c>
      <c r="M112" s="103">
        <f>'TABLA 2'!M112/'TABLA 1'!M111</f>
        <v>184.375</v>
      </c>
      <c r="N112" s="36"/>
    </row>
    <row r="113" spans="1:14" x14ac:dyDescent="0.25">
      <c r="A113" s="61">
        <v>17</v>
      </c>
      <c r="B113" s="61"/>
      <c r="C113" s="64" t="s">
        <v>21</v>
      </c>
      <c r="D113" s="103">
        <f>'TABLA 2'!D113/'TABLA 1'!D112</f>
        <v>24.203125</v>
      </c>
      <c r="E113" s="103">
        <f>'TABLA 2'!E113/'TABLA 1'!E112</f>
        <v>5.5393963151705217</v>
      </c>
      <c r="F113" s="103">
        <f>'TABLA 2'!F113/'TABLA 1'!F112</f>
        <v>47.236914600550968</v>
      </c>
      <c r="G113" s="103">
        <f>'TABLA 2'!G113/'TABLA 1'!G112</f>
        <v>43.773519163763069</v>
      </c>
      <c r="H113" s="103">
        <f>'TABLA 2'!H113/'TABLA 1'!H112</f>
        <v>22.613420266232001</v>
      </c>
      <c r="I113" s="103">
        <f>'TABLA 2'!I113/'TABLA 1'!I112</f>
        <v>19.233922363847046</v>
      </c>
      <c r="J113" s="103">
        <f>'TABLA 2'!J113/'TABLA 1'!J112</f>
        <v>21.716100296931707</v>
      </c>
      <c r="K113" s="103">
        <f>'TABLA 2'!K113/'TABLA 1'!K112</f>
        <v>25.649731182795698</v>
      </c>
      <c r="L113" s="103">
        <f>'TABLA 2'!L113/'TABLA 1'!L112</f>
        <v>20.643416927899686</v>
      </c>
      <c r="M113" s="103">
        <f>'TABLA 2'!M113/'TABLA 1'!M112</f>
        <v>18.654498044328552</v>
      </c>
      <c r="N113" s="36"/>
    </row>
    <row r="114" spans="1:14" x14ac:dyDescent="0.25">
      <c r="A114" s="61">
        <v>18</v>
      </c>
      <c r="B114" s="61"/>
      <c r="C114" s="64" t="s">
        <v>22</v>
      </c>
      <c r="D114" s="103">
        <f>'TABLA 2'!D114/'TABLA 1'!D113</f>
        <v>5.4377117049303729</v>
      </c>
      <c r="E114" s="103">
        <f>'TABLA 2'!E114/'TABLA 1'!E113</f>
        <v>16.416886543535622</v>
      </c>
      <c r="F114" s="103">
        <f>'TABLA 2'!F114/'TABLA 1'!F113</f>
        <v>7.5397576115873486</v>
      </c>
      <c r="G114" s="103">
        <f>'TABLA 2'!G114/'TABLA 1'!G113</f>
        <v>6.8137600000000003</v>
      </c>
      <c r="H114" s="103">
        <f>'TABLA 2'!H114/'TABLA 1'!H113</f>
        <v>4.2916370359835012</v>
      </c>
      <c r="I114" s="103">
        <f>'TABLA 2'!I114/'TABLA 1'!I113</f>
        <v>7.5256565656565657</v>
      </c>
      <c r="J114" s="103">
        <f>'TABLA 2'!J114/'TABLA 1'!J113</f>
        <v>8.4417163568338598</v>
      </c>
      <c r="K114" s="103">
        <f>'TABLA 2'!K114/'TABLA 1'!K113</f>
        <v>12.186113615870154</v>
      </c>
      <c r="L114" s="103">
        <f>'TABLA 2'!L114/'TABLA 1'!L113</f>
        <v>8.8189218523878434</v>
      </c>
      <c r="M114" s="103">
        <f>'TABLA 2'!M114/'TABLA 1'!M113</f>
        <v>8.6455075845974321</v>
      </c>
      <c r="N114" s="36"/>
    </row>
    <row r="115" spans="1:14" x14ac:dyDescent="0.25">
      <c r="A115" s="61">
        <v>19</v>
      </c>
      <c r="B115" s="61"/>
      <c r="C115" s="64" t="s">
        <v>1170</v>
      </c>
      <c r="D115" s="103">
        <f>'TABLA 2'!D115/'TABLA 1'!D114</f>
        <v>5.4199785177228783</v>
      </c>
      <c r="E115" s="103">
        <f>'TABLA 2'!E115/'TABLA 1'!E114</f>
        <v>16.084786530366806</v>
      </c>
      <c r="F115" s="103">
        <f>'TABLA 2'!F115/'TABLA 1'!F114</f>
        <v>19.511456023651146</v>
      </c>
      <c r="G115" s="103">
        <f>'TABLA 2'!G115/'TABLA 1'!G114</f>
        <v>18.033515952304221</v>
      </c>
      <c r="H115" s="103">
        <f>'TABLA 2'!H115/'TABLA 1'!H114</f>
        <v>9.3635658914728683</v>
      </c>
      <c r="I115" s="103">
        <f>'TABLA 2'!I115/'TABLA 1'!I114</f>
        <v>10.191707054388798</v>
      </c>
      <c r="J115" s="103">
        <f>'TABLA 2'!J115/'TABLA 1'!J114</f>
        <v>11.33234100135318</v>
      </c>
      <c r="K115" s="103">
        <f>'TABLA 2'!K115/'TABLA 1'!K114</f>
        <v>15.641448431943097</v>
      </c>
      <c r="L115" s="103">
        <f>'TABLA 2'!L115/'TABLA 1'!L114</f>
        <v>18.687809266756634</v>
      </c>
      <c r="M115" s="103">
        <f>'TABLA 2'!M115/'TABLA 1'!M114</f>
        <v>19.812429378531075</v>
      </c>
      <c r="N115" s="36"/>
    </row>
    <row r="116" spans="1:14" x14ac:dyDescent="0.25">
      <c r="A116" s="61">
        <v>20</v>
      </c>
      <c r="B116" s="61"/>
      <c r="C116" s="64" t="s">
        <v>29</v>
      </c>
      <c r="D116" s="103">
        <f>'TABLA 2'!D116/'TABLA 1'!D115</f>
        <v>6.4727203357497141</v>
      </c>
      <c r="E116" s="103">
        <f>'TABLA 2'!E116/'TABLA 1'!E115</f>
        <v>10.990820875950694</v>
      </c>
      <c r="F116" s="103">
        <f>'TABLA 2'!F116/'TABLA 1'!F115</f>
        <v>7.6493168510084582</v>
      </c>
      <c r="G116" s="103">
        <f>'TABLA 2'!G116/'TABLA 1'!G115</f>
        <v>11.958306709265175</v>
      </c>
      <c r="H116" s="103">
        <f>'TABLA 2'!H116/'TABLA 1'!H115</f>
        <v>5.9809273840769901</v>
      </c>
      <c r="I116" s="103">
        <f>'TABLA 2'!I116/'TABLA 1'!I115</f>
        <v>4.7223534464247372</v>
      </c>
      <c r="J116" s="103">
        <f>'TABLA 2'!J116/'TABLA 1'!J115</f>
        <v>4.5762510602205255</v>
      </c>
      <c r="K116" s="103">
        <f>'TABLA 2'!K116/'TABLA 1'!K115</f>
        <v>5.1555326814204836</v>
      </c>
      <c r="L116" s="103">
        <f>'TABLA 2'!L116/'TABLA 1'!L115</f>
        <v>5.0450518378887841</v>
      </c>
      <c r="M116" s="103">
        <f>'TABLA 2'!M116/'TABLA 1'!M115</f>
        <v>7.8783783783783781</v>
      </c>
      <c r="N116" s="36"/>
    </row>
    <row r="117" spans="1:14" x14ac:dyDescent="0.25">
      <c r="A117" s="61">
        <v>21</v>
      </c>
      <c r="B117" s="61"/>
      <c r="C117" s="64" t="s">
        <v>1171</v>
      </c>
      <c r="D117" s="103" t="s">
        <v>1183</v>
      </c>
      <c r="E117" s="103">
        <f>'TABLA 2'!E117/'TABLA 1'!E116</f>
        <v>40.506329113924053</v>
      </c>
      <c r="F117" s="103">
        <f>'TABLA 2'!F117/'TABLA 1'!F116</f>
        <v>34.572115384615387</v>
      </c>
      <c r="G117" s="103">
        <f>'TABLA 2'!G117/'TABLA 1'!G116</f>
        <v>36.335877862595417</v>
      </c>
      <c r="H117" s="103">
        <f>'TABLA 2'!H117/'TABLA 1'!H116</f>
        <v>21.580882352941178</v>
      </c>
      <c r="I117" s="103">
        <f>'TABLA 2'!I117/'TABLA 1'!I116</f>
        <v>20.688127090301002</v>
      </c>
      <c r="J117" s="103">
        <f>'TABLA 2'!J117/'TABLA 1'!J116</f>
        <v>27.49393090569561</v>
      </c>
      <c r="K117" s="103">
        <f>'TABLA 2'!K117/'TABLA 1'!K116</f>
        <v>34.217011995637947</v>
      </c>
      <c r="L117" s="103">
        <f>'TABLA 2'!L117/'TABLA 1'!L116</f>
        <v>28.684807256235828</v>
      </c>
      <c r="M117" s="103">
        <f>'TABLA 2'!M117/'TABLA 1'!M116</f>
        <v>26.864107883817429</v>
      </c>
      <c r="N117" s="36"/>
    </row>
    <row r="118" spans="1:14" x14ac:dyDescent="0.25">
      <c r="A118" s="61">
        <v>22</v>
      </c>
      <c r="B118" s="61"/>
      <c r="C118" s="64" t="s">
        <v>38</v>
      </c>
      <c r="D118" s="103">
        <f>'TABLA 2'!D118/'TABLA 1'!D117</f>
        <v>15.58</v>
      </c>
      <c r="E118" s="103">
        <f>'TABLA 2'!E118/'TABLA 1'!E117</f>
        <v>12.035035035035035</v>
      </c>
      <c r="F118" s="103">
        <f>'TABLA 2'!F118/'TABLA 1'!F117</f>
        <v>12.258887876025524</v>
      </c>
      <c r="G118" s="103">
        <f>'TABLA 2'!G118/'TABLA 1'!G117</f>
        <v>14.465641361256544</v>
      </c>
      <c r="H118" s="103">
        <f>'TABLA 2'!H118/'TABLA 1'!H117</f>
        <v>9.8967759414792731</v>
      </c>
      <c r="I118" s="103">
        <f>'TABLA 2'!I118/'TABLA 1'!I117</f>
        <v>10.064121390112579</v>
      </c>
      <c r="J118" s="103">
        <f>'TABLA 2'!J118/'TABLA 1'!J117</f>
        <v>9.7765835810656299</v>
      </c>
      <c r="K118" s="103">
        <f>'TABLA 2'!K118/'TABLA 1'!K117</f>
        <v>10.04243413383073</v>
      </c>
      <c r="L118" s="103">
        <f>'TABLA 2'!L118/'TABLA 1'!L117</f>
        <v>7.1354051054384016</v>
      </c>
      <c r="M118" s="103">
        <f>'TABLA 2'!M118/'TABLA 1'!M117</f>
        <v>7.770345596432553</v>
      </c>
      <c r="N118" s="36"/>
    </row>
    <row r="119" spans="1:14" x14ac:dyDescent="0.25">
      <c r="A119" s="61">
        <v>23</v>
      </c>
      <c r="B119" s="61"/>
      <c r="C119" s="64" t="s">
        <v>39</v>
      </c>
      <c r="D119" s="103" t="s">
        <v>1183</v>
      </c>
      <c r="E119" s="103">
        <f>'TABLA 2'!E119/'TABLA 1'!E118</f>
        <v>220</v>
      </c>
      <c r="F119" s="103">
        <f>'TABLA 2'!F119/'TABLA 1'!F118</f>
        <v>214.5</v>
      </c>
      <c r="G119" s="103">
        <f>'TABLA 2'!G119/'TABLA 1'!G118</f>
        <v>118.40425531914893</v>
      </c>
      <c r="H119" s="103">
        <f>'TABLA 2'!H119/'TABLA 1'!H118</f>
        <v>119.69117647058823</v>
      </c>
      <c r="I119" s="103">
        <f>'TABLA 2'!I119/'TABLA 1'!I118</f>
        <v>90.015625</v>
      </c>
      <c r="J119" s="103">
        <f>'TABLA 2'!J119/'TABLA 1'!J118</f>
        <v>73.455089820359277</v>
      </c>
      <c r="K119" s="103">
        <f>'TABLA 2'!K119/'TABLA 1'!K118</f>
        <v>69.46052631578948</v>
      </c>
      <c r="L119" s="103">
        <f>'TABLA 2'!L119/'TABLA 1'!L118</f>
        <v>81.877551020408163</v>
      </c>
      <c r="M119" s="103">
        <f>'TABLA 2'!M119/'TABLA 1'!M118</f>
        <v>73.784482758620683</v>
      </c>
      <c r="N119" s="36"/>
    </row>
    <row r="120" spans="1:14" x14ac:dyDescent="0.25">
      <c r="A120" s="61">
        <v>24</v>
      </c>
      <c r="B120" s="61"/>
      <c r="C120" s="64" t="s">
        <v>44</v>
      </c>
      <c r="D120" s="103">
        <f>'TABLA 2'!D120/'TABLA 1'!D119</f>
        <v>14.864353312302839</v>
      </c>
      <c r="E120" s="103">
        <f>'TABLA 2'!E120/'TABLA 1'!E119</f>
        <v>13.06125574272588</v>
      </c>
      <c r="F120" s="103">
        <f>'TABLA 2'!F120/'TABLA 1'!F119</f>
        <v>16.643907563025209</v>
      </c>
      <c r="G120" s="103">
        <f>'TABLA 2'!G120/'TABLA 1'!G119</f>
        <v>25.0352</v>
      </c>
      <c r="H120" s="103">
        <f>'TABLA 2'!H120/'TABLA 1'!H119</f>
        <v>22.234886407393144</v>
      </c>
      <c r="I120" s="103">
        <f>'TABLA 2'!I120/'TABLA 1'!I119</f>
        <v>23.629942548158162</v>
      </c>
      <c r="J120" s="103">
        <f>'TABLA 2'!J120/'TABLA 1'!J119</f>
        <v>30.240177656303381</v>
      </c>
      <c r="K120" s="103">
        <f>'TABLA 2'!K120/'TABLA 1'!K119</f>
        <v>32.391215941439611</v>
      </c>
      <c r="L120" s="103">
        <f>'TABLA 2'!L120/'TABLA 1'!L119</f>
        <v>27.719268396427051</v>
      </c>
      <c r="M120" s="103">
        <f>'TABLA 2'!M120/'TABLA 1'!M119</f>
        <v>30.967806041335454</v>
      </c>
      <c r="N120" s="36"/>
    </row>
    <row r="121" spans="1:14" x14ac:dyDescent="0.25">
      <c r="A121" s="61">
        <v>25</v>
      </c>
      <c r="B121" s="61"/>
      <c r="C121" s="64" t="s">
        <v>50</v>
      </c>
      <c r="D121" s="103" t="s">
        <v>1183</v>
      </c>
      <c r="E121" s="103">
        <f>'TABLA 2'!E121/'TABLA 1'!E120</f>
        <v>10.266666666666667</v>
      </c>
      <c r="F121" s="103">
        <f>'TABLA 2'!F121/'TABLA 1'!F120</f>
        <v>70.159090909090907</v>
      </c>
      <c r="G121" s="103">
        <f>'TABLA 2'!G121/'TABLA 1'!G120</f>
        <v>49.644628099173552</v>
      </c>
      <c r="H121" s="103">
        <f>'TABLA 2'!H121/'TABLA 1'!H120</f>
        <v>24.320512820512821</v>
      </c>
      <c r="I121" s="103">
        <f>'TABLA 2'!I121/'TABLA 1'!I120</f>
        <v>9.4696075026050703</v>
      </c>
      <c r="J121" s="103">
        <f>'TABLA 2'!J121/'TABLA 1'!J120</f>
        <v>15.069804674991994</v>
      </c>
      <c r="K121" s="103">
        <f>'TABLA 2'!K121/'TABLA 1'!K120</f>
        <v>14.354372623574145</v>
      </c>
      <c r="L121" s="103">
        <f>'TABLA 2'!L121/'TABLA 1'!L120</f>
        <v>13.591640866873066</v>
      </c>
      <c r="M121" s="103">
        <f>'TABLA 2'!M121/'TABLA 1'!M120</f>
        <v>14.522045315370484</v>
      </c>
      <c r="N121" s="36"/>
    </row>
    <row r="122" spans="1:14" x14ac:dyDescent="0.25">
      <c r="A122" s="61">
        <v>26</v>
      </c>
      <c r="B122" s="61"/>
      <c r="C122" s="64" t="s">
        <v>57</v>
      </c>
      <c r="D122" s="103">
        <f>'TABLA 2'!D122/'TABLA 1'!D121</f>
        <v>7.7910780669144986</v>
      </c>
      <c r="E122" s="103">
        <f>'TABLA 2'!E122/'TABLA 1'!E121</f>
        <v>12.944516688339835</v>
      </c>
      <c r="F122" s="103">
        <f>'TABLA 2'!F122/'TABLA 1'!F121</f>
        <v>7.9291722000885345</v>
      </c>
      <c r="G122" s="103">
        <f>'TABLA 2'!G122/'TABLA 1'!G121</f>
        <v>10.137147335423197</v>
      </c>
      <c r="H122" s="103">
        <f>'TABLA 2'!H122/'TABLA 1'!H121</f>
        <v>5.8355182802703363</v>
      </c>
      <c r="I122" s="103">
        <f>'TABLA 2'!I122/'TABLA 1'!I121</f>
        <v>7.4107040641099031</v>
      </c>
      <c r="J122" s="103">
        <f>'TABLA 2'!J122/'TABLA 1'!J121</f>
        <v>7.2983961733258305</v>
      </c>
      <c r="K122" s="103">
        <f>'TABLA 2'!K122/'TABLA 1'!K121</f>
        <v>7.9272827181976373</v>
      </c>
      <c r="L122" s="103">
        <f>'TABLA 2'!L122/'TABLA 1'!L121</f>
        <v>11.50244140625</v>
      </c>
      <c r="M122" s="103">
        <f>'TABLA 2'!M122/'TABLA 1'!M121</f>
        <v>10.320719602977668</v>
      </c>
      <c r="N122" s="36"/>
    </row>
    <row r="123" spans="1:14" x14ac:dyDescent="0.25">
      <c r="A123" s="61">
        <v>27</v>
      </c>
      <c r="B123" s="61"/>
      <c r="C123" s="64" t="s">
        <v>59</v>
      </c>
      <c r="D123" s="103">
        <f>'TABLA 2'!D123/'TABLA 1'!D122</f>
        <v>22.2987012987013</v>
      </c>
      <c r="E123" s="103">
        <f>'TABLA 2'!E123/'TABLA 1'!E122</f>
        <v>19.64516129032258</v>
      </c>
      <c r="F123" s="103">
        <f>'TABLA 2'!F123/'TABLA 1'!F122</f>
        <v>37.989417989417987</v>
      </c>
      <c r="G123" s="103">
        <f>'TABLA 2'!G123/'TABLA 1'!G122</f>
        <v>34.40338645418327</v>
      </c>
      <c r="H123" s="103">
        <f>'TABLA 2'!H123/'TABLA 1'!H122</f>
        <v>18.147655961609448</v>
      </c>
      <c r="I123" s="103">
        <f>'TABLA 2'!I123/'TABLA 1'!I122</f>
        <v>17.220717423133237</v>
      </c>
      <c r="J123" s="103">
        <f>'TABLA 2'!J123/'TABLA 1'!J122</f>
        <v>53.957943925233643</v>
      </c>
      <c r="K123" s="103">
        <f>'TABLA 2'!K123/'TABLA 1'!K122</f>
        <v>93.906716417910445</v>
      </c>
      <c r="L123" s="103">
        <f>'TABLA 2'!L123/'TABLA 1'!L122</f>
        <v>15.302340916584241</v>
      </c>
      <c r="M123" s="103">
        <f>'TABLA 2'!M123/'TABLA 1'!M122</f>
        <v>9.3754293796726618</v>
      </c>
      <c r="N123" s="36"/>
    </row>
    <row r="124" spans="1:14" x14ac:dyDescent="0.25">
      <c r="A124" s="61">
        <v>28</v>
      </c>
      <c r="B124" s="61"/>
      <c r="C124" s="64" t="s">
        <v>64</v>
      </c>
      <c r="D124" s="103">
        <f>'TABLA 2'!D124/'TABLA 1'!D123</f>
        <v>3.6156657963446475</v>
      </c>
      <c r="E124" s="103">
        <f>'TABLA 2'!E124/'TABLA 1'!E123</f>
        <v>6.2422982422982427</v>
      </c>
      <c r="F124" s="103">
        <f>'TABLA 2'!F124/'TABLA 1'!F123</f>
        <v>8.0230464530068417</v>
      </c>
      <c r="G124" s="103">
        <f>'TABLA 2'!G124/'TABLA 1'!G123</f>
        <v>9.5949588657447933</v>
      </c>
      <c r="H124" s="103">
        <f>'TABLA 2'!H124/'TABLA 1'!H123</f>
        <v>6.292725509214355</v>
      </c>
      <c r="I124" s="103">
        <f>'TABLA 2'!I124/'TABLA 1'!I123</f>
        <v>6.8309078771695591</v>
      </c>
      <c r="J124" s="103">
        <f>'TABLA 2'!J124/'TABLA 1'!J123</f>
        <v>6.7365501610402001</v>
      </c>
      <c r="K124" s="103">
        <f>'TABLA 2'!K124/'TABLA 1'!K123</f>
        <v>7.6013085258638311</v>
      </c>
      <c r="L124" s="103">
        <f>'TABLA 2'!L124/'TABLA 1'!L123</f>
        <v>5.2587315377932233</v>
      </c>
      <c r="M124" s="103">
        <f>'TABLA 2'!M124/'TABLA 1'!M123</f>
        <v>6.7851795457429258</v>
      </c>
      <c r="N124" s="36"/>
    </row>
    <row r="125" spans="1:14" x14ac:dyDescent="0.25">
      <c r="A125" s="61">
        <v>29</v>
      </c>
      <c r="B125" s="61"/>
      <c r="C125" s="64" t="s">
        <v>68</v>
      </c>
      <c r="D125" s="103">
        <f>'TABLA 2'!D125/'TABLA 1'!D124</f>
        <v>2.4466019417475726</v>
      </c>
      <c r="E125" s="103" t="s">
        <v>1183</v>
      </c>
      <c r="F125" s="103">
        <f>'TABLA 2'!F125/'TABLA 1'!F124</f>
        <v>17.591752577319589</v>
      </c>
      <c r="G125" s="103">
        <f>'TABLA 2'!G125/'TABLA 1'!G124</f>
        <v>20.470837751855779</v>
      </c>
      <c r="H125" s="103">
        <f>'TABLA 2'!H125/'TABLA 1'!H124</f>
        <v>17.175050301810867</v>
      </c>
      <c r="I125" s="103">
        <f>'TABLA 2'!I125/'TABLA 1'!I124</f>
        <v>10.415661597622794</v>
      </c>
      <c r="J125" s="103">
        <f>'TABLA 2'!J125/'TABLA 1'!J124</f>
        <v>18.436158442133216</v>
      </c>
      <c r="K125" s="103">
        <f>'TABLA 2'!K125/'TABLA 1'!K124</f>
        <v>19.357142857142858</v>
      </c>
      <c r="L125" s="103">
        <f>'TABLA 2'!L125/'TABLA 1'!L124</f>
        <v>9.2545193687230984</v>
      </c>
      <c r="M125" s="103">
        <f>'TABLA 2'!M125/'TABLA 1'!M124</f>
        <v>14.607405140758875</v>
      </c>
      <c r="N125" s="36"/>
    </row>
    <row r="126" spans="1:14" x14ac:dyDescent="0.25">
      <c r="A126" s="61">
        <v>30</v>
      </c>
      <c r="B126" s="61"/>
      <c r="C126" s="64" t="s">
        <v>71</v>
      </c>
      <c r="D126" s="103" t="s">
        <v>1183</v>
      </c>
      <c r="E126" s="103" t="s">
        <v>1183</v>
      </c>
      <c r="F126" s="103" t="s">
        <v>1183</v>
      </c>
      <c r="G126" s="103" t="s">
        <v>1183</v>
      </c>
      <c r="H126" s="103" t="s">
        <v>1183</v>
      </c>
      <c r="I126" s="103">
        <f>'TABLA 2'!I126/'TABLA 1'!I125</f>
        <v>15.202453987730062</v>
      </c>
      <c r="J126" s="103">
        <f>'TABLA 2'!J126/'TABLA 1'!J125</f>
        <v>55.333333333333336</v>
      </c>
      <c r="K126" s="103">
        <f>'TABLA 2'!K126/'TABLA 1'!K125</f>
        <v>31.483870967741936</v>
      </c>
      <c r="L126" s="103">
        <f>'TABLA 2'!L126/'TABLA 1'!L125</f>
        <v>8.9916666666666671</v>
      </c>
      <c r="M126" s="103">
        <f>'TABLA 2'!M126/'TABLA 1'!M125</f>
        <v>12.495652173913044</v>
      </c>
      <c r="N126" s="36"/>
    </row>
    <row r="127" spans="1:14" x14ac:dyDescent="0.25">
      <c r="A127" s="61">
        <v>31</v>
      </c>
      <c r="B127" s="61"/>
      <c r="C127" s="64" t="s">
        <v>76</v>
      </c>
      <c r="D127" s="103" t="s">
        <v>1183</v>
      </c>
      <c r="E127" s="103">
        <f>'TABLA 2'!E127/'TABLA 1'!E126</f>
        <v>8.4097938144329891</v>
      </c>
      <c r="F127" s="103">
        <f>'TABLA 2'!F127/'TABLA 1'!F126</f>
        <v>7.2915129151291511</v>
      </c>
      <c r="G127" s="103">
        <f>'TABLA 2'!G127/'TABLA 1'!G126</f>
        <v>12.447577092511013</v>
      </c>
      <c r="H127" s="103">
        <f>'TABLA 2'!H127/'TABLA 1'!H126</f>
        <v>10.574146783449109</v>
      </c>
      <c r="I127" s="103">
        <f>'TABLA 2'!I127/'TABLA 1'!I126</f>
        <v>9.2995762711864405</v>
      </c>
      <c r="J127" s="103">
        <f>'TABLA 2'!J127/'TABLA 1'!J126</f>
        <v>20.308117297067572</v>
      </c>
      <c r="K127" s="103">
        <f>'TABLA 2'!K127/'TABLA 1'!K126</f>
        <v>16.545868081880212</v>
      </c>
      <c r="L127" s="103">
        <f>'TABLA 2'!L127/'TABLA 1'!L126</f>
        <v>9.1959196891191706</v>
      </c>
      <c r="M127" s="103">
        <f>'TABLA 2'!M127/'TABLA 1'!M126</f>
        <v>11.278699861687414</v>
      </c>
      <c r="N127" s="36"/>
    </row>
    <row r="128" spans="1:14" x14ac:dyDescent="0.25">
      <c r="A128" s="61">
        <v>32</v>
      </c>
      <c r="B128" s="61"/>
      <c r="C128" s="64" t="s">
        <v>77</v>
      </c>
      <c r="D128" s="103" t="s">
        <v>1183</v>
      </c>
      <c r="E128" s="103" t="s">
        <v>1183</v>
      </c>
      <c r="F128" s="103">
        <f>'TABLA 2'!F128/'TABLA 1'!F127</f>
        <v>13.956521739130435</v>
      </c>
      <c r="G128" s="103">
        <f>'TABLA 2'!G128/'TABLA 1'!G127</f>
        <v>8.6464968152866248</v>
      </c>
      <c r="H128" s="103">
        <f>'TABLA 2'!H128/'TABLA 1'!H127</f>
        <v>6.5337895637296839</v>
      </c>
      <c r="I128" s="103">
        <f>'TABLA 2'!I128/'TABLA 1'!I127</f>
        <v>13.728476821192054</v>
      </c>
      <c r="J128" s="103">
        <f>'TABLA 2'!J128/'TABLA 1'!J127</f>
        <v>34.775974025974023</v>
      </c>
      <c r="K128" s="103">
        <f>'TABLA 2'!K128/'TABLA 1'!K127</f>
        <v>30.997311827956988</v>
      </c>
      <c r="L128" s="103">
        <f>'TABLA 2'!L128/'TABLA 1'!L127</f>
        <v>20.542471042471043</v>
      </c>
      <c r="M128" s="103">
        <f>'TABLA 2'!M128/'TABLA 1'!M127</f>
        <v>17.946428571428573</v>
      </c>
      <c r="N128" s="36"/>
    </row>
    <row r="129" spans="1:14" x14ac:dyDescent="0.25">
      <c r="A129" s="61">
        <v>33</v>
      </c>
      <c r="B129" s="61"/>
      <c r="C129" s="64" t="s">
        <v>81</v>
      </c>
      <c r="D129" s="103">
        <f>'TABLA 2'!D129/'TABLA 1'!D128</f>
        <v>3.1968503937007875</v>
      </c>
      <c r="E129" s="103">
        <f>'TABLA 2'!E129/'TABLA 1'!E128</f>
        <v>3.3682008368200838</v>
      </c>
      <c r="F129" s="103">
        <f>'TABLA 2'!F129/'TABLA 1'!F128</f>
        <v>5.6238532110091741</v>
      </c>
      <c r="G129" s="103">
        <f>'TABLA 2'!G129/'TABLA 1'!G128</f>
        <v>15.489285714285714</v>
      </c>
      <c r="H129" s="103">
        <f>'TABLA 2'!H129/'TABLA 1'!H128</f>
        <v>5.9923664122137401</v>
      </c>
      <c r="I129" s="103">
        <f>'TABLA 2'!I129/'TABLA 1'!I128</f>
        <v>11.11608623548922</v>
      </c>
      <c r="J129" s="103">
        <f>'TABLA 2'!J129/'TABLA 1'!J128</f>
        <v>15.427620632279535</v>
      </c>
      <c r="K129" s="103">
        <f>'TABLA 2'!K129/'TABLA 1'!K128</f>
        <v>14.231433506044905</v>
      </c>
      <c r="L129" s="103">
        <f>'TABLA 2'!L129/'TABLA 1'!L128</f>
        <v>7.0367892976588626</v>
      </c>
      <c r="M129" s="103">
        <f>'TABLA 2'!M129/'TABLA 1'!M128</f>
        <v>8.7264742785445417</v>
      </c>
      <c r="N129" s="36"/>
    </row>
    <row r="130" spans="1:14" x14ac:dyDescent="0.25">
      <c r="A130" s="61">
        <v>34</v>
      </c>
      <c r="B130" s="61"/>
      <c r="C130" s="64" t="s">
        <v>83</v>
      </c>
      <c r="D130" s="103" t="s">
        <v>1183</v>
      </c>
      <c r="E130" s="103" t="s">
        <v>1183</v>
      </c>
      <c r="F130" s="103">
        <f>'TABLA 2'!F130/'TABLA 1'!F129</f>
        <v>5.0390196710738469</v>
      </c>
      <c r="G130" s="103">
        <f>'TABLA 2'!G130/'TABLA 1'!G129</f>
        <v>32.95967741935484</v>
      </c>
      <c r="H130" s="103">
        <f>'TABLA 2'!H130/'TABLA 1'!H129</f>
        <v>20.011299435028249</v>
      </c>
      <c r="I130" s="103">
        <f>'TABLA 2'!I130/'TABLA 1'!I129</f>
        <v>17.989661916736519</v>
      </c>
      <c r="J130" s="103">
        <f>'TABLA 2'!J130/'TABLA 1'!J129</f>
        <v>36.342448725916718</v>
      </c>
      <c r="K130" s="103">
        <f>'TABLA 2'!K130/'TABLA 1'!K129</f>
        <v>26.602564102564102</v>
      </c>
      <c r="L130" s="103">
        <f>'TABLA 2'!L130/'TABLA 1'!L129</f>
        <v>26.688116857481248</v>
      </c>
      <c r="M130" s="103">
        <f>'TABLA 2'!M130/'TABLA 1'!M129</f>
        <v>19.224436741767764</v>
      </c>
      <c r="N130" s="36"/>
    </row>
    <row r="131" spans="1:14" x14ac:dyDescent="0.25">
      <c r="A131" s="61">
        <v>35</v>
      </c>
      <c r="B131" s="61"/>
      <c r="C131" s="64" t="s">
        <v>90</v>
      </c>
      <c r="D131" s="103">
        <f>'TABLA 2'!D131/'TABLA 1'!D130</f>
        <v>10.035812672176309</v>
      </c>
      <c r="E131" s="103">
        <f>'TABLA 2'!E131/'TABLA 1'!E130</f>
        <v>7.5634016704631737</v>
      </c>
      <c r="F131" s="103">
        <f>'TABLA 2'!F131/'TABLA 1'!F130</f>
        <v>21.361842105263158</v>
      </c>
      <c r="G131" s="103">
        <f>'TABLA 2'!G131/'TABLA 1'!G130</f>
        <v>11.858974358974359</v>
      </c>
      <c r="H131" s="103">
        <f>'TABLA 2'!H131/'TABLA 1'!H130</f>
        <v>11.148639455782313</v>
      </c>
      <c r="I131" s="103">
        <f>'TABLA 2'!I131/'TABLA 1'!I130</f>
        <v>17.626575028636886</v>
      </c>
      <c r="J131" s="103">
        <f>'TABLA 2'!J131/'TABLA 1'!J130</f>
        <v>51.567085953878404</v>
      </c>
      <c r="K131" s="103">
        <f>'TABLA 2'!K131/'TABLA 1'!K130</f>
        <v>38.162468513853902</v>
      </c>
      <c r="L131" s="103">
        <f>'TABLA 2'!L131/'TABLA 1'!L130</f>
        <v>11.317796610169491</v>
      </c>
      <c r="M131" s="103">
        <f>'TABLA 2'!M131/'TABLA 1'!M130</f>
        <v>19.042168674698797</v>
      </c>
      <c r="N131" s="36"/>
    </row>
    <row r="132" spans="1:14" x14ac:dyDescent="0.25">
      <c r="A132" s="61">
        <v>36</v>
      </c>
      <c r="B132" s="61"/>
      <c r="C132" s="64" t="s">
        <v>97</v>
      </c>
      <c r="D132" s="103">
        <f>'TABLA 2'!D132/'TABLA 1'!D131</f>
        <v>7.9396363636363638</v>
      </c>
      <c r="E132" s="103">
        <f>'TABLA 2'!E132/'TABLA 1'!E131</f>
        <v>6.5691411935953417</v>
      </c>
      <c r="F132" s="103">
        <f>'TABLA 2'!F132/'TABLA 1'!F131</f>
        <v>18.753561253561255</v>
      </c>
      <c r="G132" s="103">
        <f>'TABLA 2'!G132/'TABLA 1'!G131</f>
        <v>9.3055094590109526</v>
      </c>
      <c r="H132" s="103">
        <f>'TABLA 2'!H132/'TABLA 1'!H131</f>
        <v>4.9489920586438609</v>
      </c>
      <c r="I132" s="103">
        <f>'TABLA 2'!I132/'TABLA 1'!I131</f>
        <v>4.3270849605137549</v>
      </c>
      <c r="J132" s="103">
        <f>'TABLA 2'!J132/'TABLA 1'!J131</f>
        <v>4.8351184954035586</v>
      </c>
      <c r="K132" s="103">
        <f>'TABLA 2'!K132/'TABLA 1'!K131</f>
        <v>5.0778045147244182</v>
      </c>
      <c r="L132" s="103">
        <f>'TABLA 2'!L132/'TABLA 1'!L131</f>
        <v>5.0954402515723274</v>
      </c>
      <c r="M132" s="103">
        <f>'TABLA 2'!M132/'TABLA 1'!M131</f>
        <v>5.1058326289095524</v>
      </c>
      <c r="N132" s="36"/>
    </row>
    <row r="133" spans="1:14" x14ac:dyDescent="0.25">
      <c r="N133" s="36"/>
    </row>
    <row r="134" spans="1:14" x14ac:dyDescent="0.25">
      <c r="C134" s="8"/>
      <c r="D134" s="32"/>
      <c r="E134" s="32"/>
      <c r="F134" s="32"/>
      <c r="G134" s="32"/>
      <c r="H134" s="32"/>
      <c r="I134" s="32"/>
      <c r="J134" s="32"/>
      <c r="K134" s="32"/>
      <c r="L134" s="32"/>
      <c r="M134" s="32"/>
    </row>
    <row r="135" spans="1:14" x14ac:dyDescent="0.25">
      <c r="C135" s="8"/>
      <c r="D135" s="32"/>
      <c r="E135" s="32"/>
      <c r="F135" s="32"/>
      <c r="G135" s="32"/>
      <c r="H135" s="32"/>
      <c r="I135" s="32"/>
      <c r="J135" s="32"/>
      <c r="K135" s="32"/>
      <c r="L135" s="32"/>
      <c r="M135" s="32"/>
    </row>
    <row r="136" spans="1:14" x14ac:dyDescent="0.25">
      <c r="D136" s="32"/>
      <c r="E136" s="32"/>
      <c r="F136" s="32"/>
      <c r="G136" s="32"/>
      <c r="H136" s="32"/>
      <c r="I136" s="32"/>
      <c r="J136" s="32"/>
      <c r="K136" s="32"/>
      <c r="L136" s="32"/>
      <c r="M136" s="32"/>
    </row>
    <row r="137" spans="1:14" x14ac:dyDescent="0.25">
      <c r="C137" s="1"/>
      <c r="D137" s="32"/>
      <c r="E137" s="32"/>
      <c r="F137" s="32"/>
      <c r="G137" s="32"/>
      <c r="H137" s="32"/>
      <c r="I137" s="32"/>
      <c r="J137" s="32"/>
      <c r="K137" s="32"/>
      <c r="L137" s="32"/>
      <c r="M137" s="32"/>
    </row>
    <row r="138" spans="1:14" x14ac:dyDescent="0.25">
      <c r="C138" s="8"/>
      <c r="D138" s="32"/>
      <c r="E138" s="32"/>
      <c r="F138" s="32"/>
      <c r="G138" s="32"/>
      <c r="H138" s="32"/>
      <c r="I138" s="32"/>
      <c r="J138" s="32"/>
      <c r="K138" s="32"/>
      <c r="L138" s="32"/>
      <c r="M138" s="32"/>
    </row>
    <row r="139" spans="1:14" x14ac:dyDescent="0.25">
      <c r="C139" s="8"/>
      <c r="D139" s="32"/>
      <c r="E139" s="32"/>
      <c r="F139" s="32"/>
      <c r="G139" s="32"/>
      <c r="H139" s="32"/>
      <c r="I139" s="32"/>
      <c r="J139" s="32"/>
      <c r="K139" s="32"/>
      <c r="L139" s="32"/>
      <c r="M139" s="32"/>
    </row>
    <row r="140" spans="1:14" x14ac:dyDescent="0.25">
      <c r="C140" s="8"/>
      <c r="D140" s="32"/>
      <c r="E140" s="32"/>
      <c r="F140" s="32"/>
      <c r="G140" s="32"/>
      <c r="H140" s="32"/>
      <c r="I140" s="32"/>
      <c r="J140" s="32"/>
      <c r="K140" s="32"/>
      <c r="L140" s="32"/>
      <c r="M140" s="32"/>
    </row>
    <row r="141" spans="1:14" x14ac:dyDescent="0.25">
      <c r="C141" s="8"/>
      <c r="D141" s="32"/>
      <c r="E141" s="32"/>
      <c r="F141" s="32"/>
      <c r="G141" s="32"/>
      <c r="H141" s="32"/>
      <c r="I141" s="32"/>
      <c r="J141" s="32"/>
      <c r="K141" s="32"/>
      <c r="L141" s="32"/>
      <c r="M141" s="32"/>
    </row>
    <row r="142" spans="1:14" x14ac:dyDescent="0.25">
      <c r="C142" s="8"/>
      <c r="D142" s="32"/>
      <c r="E142" s="32"/>
      <c r="F142" s="32"/>
      <c r="G142" s="32"/>
      <c r="H142" s="32"/>
      <c r="I142" s="32"/>
      <c r="J142" s="32"/>
      <c r="K142" s="32"/>
      <c r="L142" s="32"/>
      <c r="M142" s="32"/>
    </row>
    <row r="143" spans="1:14" x14ac:dyDescent="0.25">
      <c r="C143" s="8"/>
      <c r="D143" s="32"/>
      <c r="E143" s="32"/>
      <c r="F143" s="32"/>
      <c r="G143" s="32"/>
      <c r="H143" s="32"/>
      <c r="I143" s="32"/>
      <c r="J143" s="32"/>
      <c r="K143" s="32"/>
      <c r="L143" s="32"/>
      <c r="M143" s="32"/>
    </row>
    <row r="144" spans="1:14" x14ac:dyDescent="0.25">
      <c r="C144" s="8"/>
      <c r="D144" s="32"/>
      <c r="E144" s="32"/>
      <c r="F144" s="32"/>
      <c r="G144" s="32"/>
      <c r="H144" s="32"/>
      <c r="I144" s="32"/>
      <c r="J144" s="32"/>
      <c r="K144" s="32"/>
      <c r="L144" s="32"/>
      <c r="M144" s="32"/>
    </row>
    <row r="145" spans="3:13" x14ac:dyDescent="0.25">
      <c r="C145" s="8"/>
      <c r="D145" s="32"/>
      <c r="E145" s="32"/>
      <c r="F145" s="32"/>
      <c r="G145" s="32"/>
      <c r="H145" s="32"/>
      <c r="I145" s="32"/>
      <c r="J145" s="32"/>
      <c r="K145" s="32"/>
      <c r="L145" s="32"/>
      <c r="M145" s="32"/>
    </row>
    <row r="146" spans="3:13" x14ac:dyDescent="0.25">
      <c r="C146" s="8"/>
      <c r="D146" s="32"/>
      <c r="E146" s="32"/>
      <c r="F146" s="32"/>
      <c r="G146" s="32"/>
      <c r="H146" s="32"/>
      <c r="I146" s="32"/>
      <c r="J146" s="32"/>
      <c r="K146" s="32"/>
      <c r="L146" s="32"/>
      <c r="M146" s="32"/>
    </row>
    <row r="147" spans="3:13" x14ac:dyDescent="0.25">
      <c r="C147" s="8"/>
      <c r="D147" s="32"/>
      <c r="E147" s="32"/>
      <c r="F147" s="32"/>
      <c r="G147" s="32"/>
      <c r="H147" s="32"/>
      <c r="I147" s="32"/>
      <c r="J147" s="32"/>
      <c r="K147" s="32"/>
      <c r="L147" s="32"/>
      <c r="M147" s="32"/>
    </row>
    <row r="148" spans="3:13" x14ac:dyDescent="0.25">
      <c r="C148" s="8"/>
      <c r="D148" s="32"/>
      <c r="E148" s="32"/>
      <c r="F148" s="32"/>
      <c r="G148" s="32"/>
      <c r="H148" s="32"/>
      <c r="I148" s="32"/>
      <c r="J148" s="32"/>
      <c r="K148" s="32"/>
      <c r="L148" s="32"/>
      <c r="M148" s="32"/>
    </row>
    <row r="149" spans="3:13" x14ac:dyDescent="0.25">
      <c r="C149" s="8"/>
      <c r="D149" s="32"/>
      <c r="E149" s="32"/>
      <c r="F149" s="32"/>
      <c r="G149" s="32"/>
      <c r="H149" s="32"/>
      <c r="I149" s="32"/>
      <c r="J149" s="32"/>
      <c r="K149" s="32"/>
      <c r="L149" s="32"/>
      <c r="M149" s="32"/>
    </row>
    <row r="150" spans="3:13" x14ac:dyDescent="0.25">
      <c r="C150" s="8"/>
      <c r="D150" s="32"/>
      <c r="E150" s="32"/>
      <c r="F150" s="32"/>
      <c r="G150" s="32"/>
      <c r="H150" s="32"/>
      <c r="I150" s="32"/>
      <c r="J150" s="32"/>
      <c r="K150" s="32"/>
      <c r="L150" s="32"/>
      <c r="M150" s="32"/>
    </row>
    <row r="151" spans="3:13" x14ac:dyDescent="0.25">
      <c r="C151" s="8"/>
      <c r="D151" s="32"/>
      <c r="E151" s="32"/>
      <c r="F151" s="32"/>
      <c r="G151" s="32"/>
      <c r="H151" s="32"/>
      <c r="I151" s="32"/>
      <c r="J151" s="32"/>
      <c r="K151" s="32"/>
      <c r="L151" s="32"/>
      <c r="M151" s="32"/>
    </row>
    <row r="152" spans="3:13" x14ac:dyDescent="0.25">
      <c r="C152" s="8"/>
      <c r="D152" s="32"/>
      <c r="E152" s="32"/>
      <c r="F152" s="32"/>
      <c r="G152" s="32"/>
      <c r="H152" s="32"/>
      <c r="I152" s="32"/>
      <c r="J152" s="32"/>
      <c r="K152" s="32"/>
      <c r="L152" s="32"/>
      <c r="M152" s="32"/>
    </row>
    <row r="153" spans="3:13" x14ac:dyDescent="0.25">
      <c r="C153" s="8"/>
      <c r="D153" s="32"/>
      <c r="E153" s="32"/>
      <c r="F153" s="32"/>
      <c r="G153" s="32"/>
      <c r="H153" s="32"/>
      <c r="I153" s="32"/>
      <c r="J153" s="32"/>
      <c r="K153" s="32"/>
      <c r="L153" s="32"/>
      <c r="M153" s="32"/>
    </row>
    <row r="154" spans="3:13" x14ac:dyDescent="0.25">
      <c r="C154" s="8"/>
      <c r="D154" s="32"/>
      <c r="E154" s="32"/>
      <c r="F154" s="32"/>
      <c r="G154" s="32"/>
      <c r="H154" s="32"/>
      <c r="I154" s="32"/>
      <c r="J154" s="32"/>
      <c r="K154" s="32"/>
      <c r="L154" s="32"/>
      <c r="M154" s="32"/>
    </row>
    <row r="155" spans="3:13" x14ac:dyDescent="0.25">
      <c r="C155" s="8"/>
      <c r="D155" s="32"/>
      <c r="E155" s="32"/>
      <c r="F155" s="32"/>
      <c r="G155" s="32"/>
      <c r="H155" s="32"/>
      <c r="I155" s="32"/>
      <c r="J155" s="32"/>
      <c r="K155" s="32"/>
      <c r="L155" s="32"/>
      <c r="M155" s="32"/>
    </row>
    <row r="156" spans="3:13" x14ac:dyDescent="0.25">
      <c r="C156" s="8"/>
      <c r="D156" s="32"/>
      <c r="E156" s="32"/>
      <c r="F156" s="32"/>
      <c r="G156" s="32"/>
      <c r="H156" s="32"/>
      <c r="I156" s="32"/>
      <c r="J156" s="32"/>
      <c r="K156" s="32"/>
      <c r="L156" s="32"/>
      <c r="M156" s="32"/>
    </row>
    <row r="157" spans="3:13" x14ac:dyDescent="0.25">
      <c r="C157" s="8"/>
      <c r="D157" s="32"/>
      <c r="E157" s="32"/>
      <c r="F157" s="32"/>
      <c r="G157" s="32"/>
      <c r="H157" s="32"/>
      <c r="I157" s="32"/>
      <c r="J157" s="32"/>
      <c r="K157" s="32"/>
      <c r="L157" s="32"/>
      <c r="M157" s="32"/>
    </row>
    <row r="158" spans="3:13" x14ac:dyDescent="0.25">
      <c r="C158" s="8"/>
      <c r="D158" s="32"/>
      <c r="E158" s="32"/>
      <c r="F158" s="32"/>
      <c r="G158" s="32"/>
      <c r="H158" s="32"/>
      <c r="I158" s="32"/>
      <c r="J158" s="32"/>
      <c r="K158" s="32"/>
      <c r="L158" s="32"/>
      <c r="M158" s="32"/>
    </row>
    <row r="159" spans="3:13" x14ac:dyDescent="0.25">
      <c r="C159" s="8"/>
      <c r="D159" s="32"/>
      <c r="E159" s="32"/>
      <c r="F159" s="32"/>
      <c r="G159" s="32"/>
      <c r="H159" s="32"/>
      <c r="I159" s="32"/>
      <c r="J159" s="32"/>
      <c r="K159" s="32"/>
      <c r="L159" s="32"/>
      <c r="M159" s="32"/>
    </row>
    <row r="160" spans="3:13" x14ac:dyDescent="0.25">
      <c r="C160" s="19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spans="3:13" x14ac:dyDescent="0.25">
      <c r="C161" s="1"/>
    </row>
    <row r="162" spans="3:13" x14ac:dyDescent="0.25">
      <c r="D162" s="21"/>
      <c r="E162" s="21"/>
      <c r="F162" s="21"/>
      <c r="G162" s="21"/>
      <c r="H162" s="29"/>
      <c r="I162" s="29"/>
      <c r="J162" s="29"/>
      <c r="K162" s="21"/>
      <c r="L162" s="21"/>
      <c r="M162" s="21"/>
    </row>
    <row r="163" spans="3:13" x14ac:dyDescent="0.25">
      <c r="D163" s="21"/>
      <c r="E163" s="21"/>
      <c r="F163" s="21"/>
      <c r="G163" s="21"/>
      <c r="H163" s="29"/>
      <c r="I163" s="29"/>
      <c r="J163" s="29"/>
      <c r="K163" s="21"/>
      <c r="L163" s="21"/>
      <c r="M163" s="21"/>
    </row>
    <row r="164" spans="3:13" x14ac:dyDescent="0.25">
      <c r="D164" s="21"/>
      <c r="E164" s="21"/>
      <c r="F164" s="21"/>
      <c r="G164" s="21"/>
      <c r="H164" s="29"/>
      <c r="I164" s="29"/>
      <c r="J164" s="29"/>
      <c r="K164" s="21"/>
      <c r="L164" s="21"/>
      <c r="M164" s="21"/>
    </row>
    <row r="165" spans="3:13" x14ac:dyDescent="0.25">
      <c r="D165" s="21"/>
      <c r="E165" s="21"/>
      <c r="F165" s="21"/>
      <c r="G165" s="21"/>
      <c r="H165" s="29"/>
      <c r="I165" s="29"/>
      <c r="J165" s="29"/>
      <c r="K165" s="21"/>
      <c r="L165" s="21"/>
      <c r="M165" s="21"/>
    </row>
    <row r="166" spans="3:13" x14ac:dyDescent="0.25">
      <c r="D166" s="21"/>
      <c r="E166" s="21"/>
      <c r="F166" s="21"/>
      <c r="G166" s="21"/>
      <c r="H166" s="29"/>
      <c r="I166" s="29"/>
      <c r="J166" s="29"/>
      <c r="K166" s="21"/>
      <c r="L166" s="21"/>
      <c r="M166" s="21"/>
    </row>
    <row r="167" spans="3:13" x14ac:dyDescent="0.25">
      <c r="D167" s="21"/>
      <c r="E167" s="21"/>
      <c r="F167" s="21"/>
      <c r="G167" s="21"/>
      <c r="H167" s="29"/>
      <c r="I167" s="29"/>
      <c r="J167" s="29"/>
      <c r="K167" s="21"/>
      <c r="L167" s="21"/>
      <c r="M167" s="21"/>
    </row>
    <row r="168" spans="3:13" x14ac:dyDescent="0.25">
      <c r="D168" s="21"/>
      <c r="E168" s="21"/>
      <c r="F168" s="21"/>
      <c r="G168" s="21"/>
      <c r="H168" s="29"/>
      <c r="I168" s="29"/>
      <c r="J168" s="29"/>
      <c r="K168" s="21"/>
      <c r="L168" s="21"/>
      <c r="M168" s="21"/>
    </row>
    <row r="169" spans="3:13" x14ac:dyDescent="0.25">
      <c r="D169" s="21"/>
      <c r="E169" s="21"/>
      <c r="F169" s="21"/>
      <c r="G169" s="21"/>
      <c r="H169" s="29"/>
      <c r="I169" s="29"/>
      <c r="J169" s="29"/>
      <c r="K169" s="21"/>
      <c r="L169" s="21"/>
      <c r="M169" s="21"/>
    </row>
    <row r="170" spans="3:13" x14ac:dyDescent="0.25">
      <c r="D170" s="21"/>
      <c r="E170" s="21"/>
      <c r="F170" s="21"/>
      <c r="G170" s="21"/>
      <c r="H170" s="29"/>
      <c r="I170" s="29"/>
      <c r="J170" s="29"/>
      <c r="K170" s="21"/>
      <c r="L170" s="21"/>
      <c r="M170" s="21"/>
    </row>
    <row r="171" spans="3:13" x14ac:dyDescent="0.25">
      <c r="D171" s="21"/>
      <c r="E171" s="21"/>
      <c r="F171" s="21"/>
      <c r="G171" s="21"/>
      <c r="H171" s="29"/>
      <c r="I171" s="29"/>
      <c r="J171" s="29"/>
      <c r="K171" s="21"/>
      <c r="L171" s="21"/>
      <c r="M171" s="21"/>
    </row>
    <row r="172" spans="3:13" x14ac:dyDescent="0.25">
      <c r="D172" s="21"/>
      <c r="E172" s="21"/>
      <c r="F172" s="21"/>
      <c r="G172" s="21"/>
      <c r="H172" s="29"/>
      <c r="I172" s="29"/>
      <c r="J172" s="29"/>
      <c r="K172" s="21"/>
      <c r="L172" s="21"/>
      <c r="M172" s="21"/>
    </row>
    <row r="173" spans="3:13" x14ac:dyDescent="0.25">
      <c r="D173" s="21"/>
      <c r="E173" s="21"/>
      <c r="F173" s="21"/>
      <c r="G173" s="21"/>
      <c r="H173" s="29"/>
      <c r="I173" s="29"/>
      <c r="J173" s="29"/>
      <c r="K173" s="21"/>
      <c r="L173" s="21"/>
      <c r="M173" s="21"/>
    </row>
    <row r="174" spans="3:13" x14ac:dyDescent="0.25">
      <c r="D174" s="21"/>
      <c r="E174" s="21"/>
      <c r="F174" s="21"/>
      <c r="G174" s="21"/>
      <c r="H174" s="29"/>
      <c r="I174" s="29"/>
      <c r="J174" s="29"/>
      <c r="K174" s="21"/>
      <c r="L174" s="21"/>
      <c r="M174" s="21"/>
    </row>
    <row r="175" spans="3:13" x14ac:dyDescent="0.25">
      <c r="D175" s="21"/>
      <c r="E175" s="21"/>
      <c r="F175" s="21"/>
      <c r="G175" s="21"/>
      <c r="H175" s="29"/>
      <c r="I175" s="29"/>
      <c r="J175" s="29"/>
      <c r="K175" s="21"/>
      <c r="L175" s="21"/>
      <c r="M175" s="21"/>
    </row>
    <row r="176" spans="3:13" x14ac:dyDescent="0.25">
      <c r="D176" s="21"/>
      <c r="E176" s="21"/>
      <c r="F176" s="21"/>
      <c r="G176" s="21"/>
      <c r="H176" s="29"/>
      <c r="I176" s="29"/>
      <c r="J176" s="29"/>
      <c r="K176" s="21"/>
      <c r="L176" s="21"/>
      <c r="M176" s="21"/>
    </row>
    <row r="177" spans="4:13" x14ac:dyDescent="0.25">
      <c r="D177" s="21"/>
      <c r="E177" s="21"/>
      <c r="F177" s="21"/>
      <c r="G177" s="21"/>
      <c r="H177" s="29"/>
      <c r="I177" s="29"/>
      <c r="J177" s="29"/>
      <c r="K177" s="21"/>
      <c r="L177" s="21"/>
      <c r="M177" s="21"/>
    </row>
    <row r="178" spans="4:13" x14ac:dyDescent="0.25">
      <c r="D178" s="21"/>
      <c r="E178" s="21"/>
      <c r="F178" s="21"/>
      <c r="G178" s="21"/>
      <c r="H178" s="29"/>
      <c r="I178" s="29"/>
      <c r="J178" s="29"/>
      <c r="K178" s="21"/>
      <c r="L178" s="21"/>
      <c r="M178" s="21"/>
    </row>
    <row r="179" spans="4:13" x14ac:dyDescent="0.25">
      <c r="D179" s="21"/>
      <c r="E179" s="21"/>
      <c r="F179" s="21"/>
      <c r="G179" s="21"/>
      <c r="H179" s="29"/>
      <c r="I179" s="29"/>
      <c r="J179" s="29"/>
      <c r="K179" s="21"/>
      <c r="L179" s="21"/>
      <c r="M179" s="21"/>
    </row>
    <row r="180" spans="4:13" x14ac:dyDescent="0.25">
      <c r="D180" s="21"/>
      <c r="E180" s="21"/>
      <c r="F180" s="21"/>
      <c r="G180" s="21"/>
      <c r="H180" s="29"/>
      <c r="I180" s="29"/>
      <c r="J180" s="29"/>
      <c r="K180" s="21"/>
      <c r="L180" s="21"/>
      <c r="M180" s="21"/>
    </row>
    <row r="181" spans="4:13" x14ac:dyDescent="0.25">
      <c r="D181" s="21"/>
      <c r="E181" s="21"/>
      <c r="F181" s="21"/>
      <c r="G181" s="21"/>
      <c r="H181" s="29"/>
      <c r="I181" s="29"/>
      <c r="J181" s="29"/>
      <c r="K181" s="21"/>
      <c r="L181" s="21"/>
      <c r="M181" s="21"/>
    </row>
    <row r="182" spans="4:13" x14ac:dyDescent="0.25">
      <c r="D182" s="22"/>
      <c r="E182" s="22"/>
      <c r="F182" s="22"/>
      <c r="G182" s="22"/>
      <c r="H182" s="22"/>
      <c r="I182" s="22"/>
      <c r="J182" s="22"/>
      <c r="K182" s="22"/>
      <c r="L182" s="22"/>
      <c r="M182" s="22"/>
    </row>
    <row r="183" spans="4:13" x14ac:dyDescent="0.25">
      <c r="D183" s="21"/>
      <c r="E183" s="21"/>
      <c r="F183" s="21"/>
      <c r="G183" s="21"/>
      <c r="H183" s="21"/>
      <c r="I183" s="21"/>
      <c r="J183" s="21"/>
      <c r="K183" s="21"/>
      <c r="L183" s="21"/>
      <c r="M183" s="21"/>
    </row>
  </sheetData>
  <mergeCells count="2">
    <mergeCell ref="A3:C3"/>
    <mergeCell ref="A109:C109"/>
  </mergeCells>
  <pageMargins left="0.7" right="0.7" top="0.75" bottom="0.75" header="0.3" footer="0.3"/>
  <pageSetup paperSize="9" orientation="portrait" horizontalDpi="4294967293" verticalDpi="4294967293" r:id="rId1"/>
  <headerFooter>
    <oddHeader>&amp;L&amp;"Lato,Normal"&amp;9Secretaría de Investigación
Escuela de Economía y Negocios - UNSAM&amp;C&amp;"Lato,Negrita"&amp;10Base de Información 
Industrial Argentina&amp;R&amp;"Lato,Normal"&amp;9&amp;A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view="pageLayout" zoomScaleNormal="100" workbookViewId="0">
      <selection activeCell="E16" sqref="E16"/>
    </sheetView>
  </sheetViews>
  <sheetFormatPr baseColWidth="10" defaultRowHeight="15" x14ac:dyDescent="0.25"/>
  <cols>
    <col min="1" max="2" width="4.42578125" customWidth="1"/>
    <col min="3" max="3" width="46.140625" customWidth="1"/>
    <col min="4" max="13" width="9.140625" customWidth="1"/>
    <col min="14" max="14" width="7.85546875" customWidth="1"/>
  </cols>
  <sheetData>
    <row r="1" spans="1:14" x14ac:dyDescent="0.25">
      <c r="A1" s="2" t="s">
        <v>1235</v>
      </c>
      <c r="B1" s="2"/>
      <c r="C1" s="1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x14ac:dyDescent="0.25">
      <c r="C2" s="1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x14ac:dyDescent="0.25">
      <c r="A3" s="147"/>
      <c r="B3" s="147"/>
      <c r="C3" s="147"/>
      <c r="D3" s="127">
        <v>1895</v>
      </c>
      <c r="E3" s="127">
        <v>1914</v>
      </c>
      <c r="F3" s="127">
        <v>1935</v>
      </c>
      <c r="G3" s="127">
        <v>1946</v>
      </c>
      <c r="H3" s="127">
        <v>1953</v>
      </c>
      <c r="I3" s="127">
        <v>1963</v>
      </c>
      <c r="J3" s="127">
        <v>1973</v>
      </c>
      <c r="K3" s="127">
        <v>1984</v>
      </c>
      <c r="L3" s="127">
        <v>1993</v>
      </c>
      <c r="M3" s="127">
        <v>2003</v>
      </c>
    </row>
    <row r="4" spans="1:14" x14ac:dyDescent="0.25">
      <c r="A4" s="61"/>
      <c r="B4" s="61"/>
      <c r="C4" s="62" t="s">
        <v>98</v>
      </c>
      <c r="D4" s="105" t="s">
        <v>14</v>
      </c>
      <c r="E4" s="98">
        <v>99.99925593395956</v>
      </c>
      <c r="F4" s="98">
        <v>100.00012744712312</v>
      </c>
      <c r="G4" s="98">
        <v>99.999468633682028</v>
      </c>
      <c r="H4" s="98">
        <v>100.00040772066374</v>
      </c>
      <c r="I4" s="98">
        <v>99.999988516965686</v>
      </c>
      <c r="J4" s="98">
        <v>99.999940675969853</v>
      </c>
      <c r="K4" s="98">
        <v>99.998976424985727</v>
      </c>
      <c r="L4" s="98">
        <v>99.999932194116866</v>
      </c>
      <c r="M4" s="98">
        <v>99.999761079579699</v>
      </c>
      <c r="N4" s="12"/>
    </row>
    <row r="5" spans="1:14" x14ac:dyDescent="0.25">
      <c r="A5" s="61">
        <v>15</v>
      </c>
      <c r="B5" s="61"/>
      <c r="C5" s="64" t="s">
        <v>23</v>
      </c>
      <c r="D5" s="104" t="s">
        <v>14</v>
      </c>
      <c r="E5" s="95">
        <v>118.22195797394409</v>
      </c>
      <c r="F5" s="95">
        <v>125.20322941258082</v>
      </c>
      <c r="G5" s="95">
        <v>103.83422338055324</v>
      </c>
      <c r="H5" s="95">
        <v>101.97292285618946</v>
      </c>
      <c r="I5" s="95">
        <v>104.16880002565657</v>
      </c>
      <c r="J5" s="95">
        <v>96.910693471352346</v>
      </c>
      <c r="K5" s="95">
        <v>67.825049401722907</v>
      </c>
      <c r="L5" s="95">
        <v>79.709205096694106</v>
      </c>
      <c r="M5" s="95">
        <v>81.914757839937337</v>
      </c>
    </row>
    <row r="6" spans="1:14" x14ac:dyDescent="0.25">
      <c r="A6" s="61">
        <v>15</v>
      </c>
      <c r="B6" s="61" t="s">
        <v>175</v>
      </c>
      <c r="C6" s="46" t="s">
        <v>0</v>
      </c>
      <c r="D6" s="103" t="s">
        <v>14</v>
      </c>
      <c r="E6" s="93">
        <v>122.33082736210753</v>
      </c>
      <c r="F6" s="93">
        <v>145.69631845447205</v>
      </c>
      <c r="G6" s="93">
        <v>77.57647969770187</v>
      </c>
      <c r="H6" s="93">
        <v>76.170859940435321</v>
      </c>
      <c r="I6" s="93">
        <v>96.2605802580551</v>
      </c>
      <c r="J6" s="93">
        <v>89.450772341397084</v>
      </c>
      <c r="K6" s="93">
        <v>49.743364145234416</v>
      </c>
      <c r="L6" s="93">
        <v>59.494935460954707</v>
      </c>
      <c r="M6" s="93">
        <v>65.160613392371502</v>
      </c>
    </row>
    <row r="7" spans="1:14" x14ac:dyDescent="0.25">
      <c r="A7" s="61">
        <v>15</v>
      </c>
      <c r="B7" s="61" t="s">
        <v>176</v>
      </c>
      <c r="C7" s="46" t="s">
        <v>1</v>
      </c>
      <c r="D7" s="103" t="s">
        <v>14</v>
      </c>
      <c r="E7" s="93">
        <v>977.08959006700479</v>
      </c>
      <c r="F7" s="93">
        <v>33.413927169002775</v>
      </c>
      <c r="G7" s="93">
        <v>79.467225770778327</v>
      </c>
      <c r="H7" s="93">
        <v>110.02226278600173</v>
      </c>
      <c r="I7" s="93">
        <v>63.355918099833509</v>
      </c>
      <c r="J7" s="93">
        <v>56.729591048542524</v>
      </c>
      <c r="K7" s="93">
        <v>55.579544918414108</v>
      </c>
      <c r="L7" s="93">
        <v>42.052618902328781</v>
      </c>
      <c r="M7" s="93">
        <v>64.937092835779481</v>
      </c>
    </row>
    <row r="8" spans="1:14" x14ac:dyDescent="0.25">
      <c r="A8" s="61">
        <v>15</v>
      </c>
      <c r="B8" s="61" t="s">
        <v>177</v>
      </c>
      <c r="C8" s="46" t="s">
        <v>2</v>
      </c>
      <c r="D8" s="103" t="s">
        <v>14</v>
      </c>
      <c r="E8" s="93">
        <v>58.605733927571187</v>
      </c>
      <c r="F8" s="93">
        <v>102.97604880060474</v>
      </c>
      <c r="G8" s="93">
        <v>94.161899558740359</v>
      </c>
      <c r="H8" s="93">
        <v>106.06418148984207</v>
      </c>
      <c r="I8" s="93">
        <v>39.298471636652138</v>
      </c>
      <c r="J8" s="93">
        <v>89.697674618757091</v>
      </c>
      <c r="K8" s="93">
        <v>39.103940980738372</v>
      </c>
      <c r="L8" s="93">
        <v>84.13823746145826</v>
      </c>
      <c r="M8" s="93">
        <v>70.712698751650905</v>
      </c>
    </row>
    <row r="9" spans="1:14" x14ac:dyDescent="0.25">
      <c r="A9" s="61">
        <v>15</v>
      </c>
      <c r="B9" s="61" t="s">
        <v>102</v>
      </c>
      <c r="C9" s="46" t="s">
        <v>3</v>
      </c>
      <c r="D9" s="103" t="s">
        <v>14</v>
      </c>
      <c r="E9" s="93">
        <v>184.17503558058226</v>
      </c>
      <c r="F9" s="93">
        <v>100.68323982770848</v>
      </c>
      <c r="G9" s="93">
        <v>145.48630496826323</v>
      </c>
      <c r="H9" s="93">
        <v>136.67713452550814</v>
      </c>
      <c r="I9" s="93">
        <v>170.92967901911635</v>
      </c>
      <c r="J9" s="93">
        <v>116.17273250708971</v>
      </c>
      <c r="K9" s="93">
        <v>207.31707592166384</v>
      </c>
      <c r="L9" s="93">
        <v>186.11109587840687</v>
      </c>
      <c r="M9" s="93">
        <v>342.86430167758016</v>
      </c>
    </row>
    <row r="10" spans="1:14" x14ac:dyDescent="0.25">
      <c r="A10" s="61">
        <v>15</v>
      </c>
      <c r="B10" s="61" t="s">
        <v>178</v>
      </c>
      <c r="C10" s="46" t="s">
        <v>4</v>
      </c>
      <c r="D10" s="103" t="s">
        <v>14</v>
      </c>
      <c r="E10" s="93">
        <v>38.988416753347977</v>
      </c>
      <c r="F10" s="93">
        <v>122.97629835504235</v>
      </c>
      <c r="G10" s="93">
        <v>128.0782954678597</v>
      </c>
      <c r="H10" s="93">
        <v>120.85894508130191</v>
      </c>
      <c r="I10" s="93">
        <v>138.97313147201032</v>
      </c>
      <c r="J10" s="93">
        <v>109.29316532885053</v>
      </c>
      <c r="K10" s="93">
        <v>83.030939250914059</v>
      </c>
      <c r="L10" s="93">
        <v>112.36797861306439</v>
      </c>
      <c r="M10" s="93">
        <v>111.35134628950435</v>
      </c>
    </row>
    <row r="11" spans="1:14" x14ac:dyDescent="0.25">
      <c r="A11" s="61">
        <v>15</v>
      </c>
      <c r="B11" s="61" t="s">
        <v>179</v>
      </c>
      <c r="C11" s="46" t="s">
        <v>5</v>
      </c>
      <c r="D11" s="103" t="s">
        <v>14</v>
      </c>
      <c r="E11" s="93">
        <v>238.19059515532359</v>
      </c>
      <c r="F11" s="93">
        <v>177.14400635953444</v>
      </c>
      <c r="G11" s="93">
        <v>71.171558837832904</v>
      </c>
      <c r="H11" s="93">
        <v>129.21054234987162</v>
      </c>
      <c r="I11" s="93">
        <v>160.00617305768546</v>
      </c>
      <c r="J11" s="93">
        <v>141.3962107703139</v>
      </c>
      <c r="K11" s="93">
        <v>106.25073109877762</v>
      </c>
      <c r="L11" s="93">
        <v>120.97911432305027</v>
      </c>
      <c r="M11" s="93">
        <v>128.78200981053902</v>
      </c>
    </row>
    <row r="12" spans="1:14" x14ac:dyDescent="0.25">
      <c r="A12" s="61">
        <v>15</v>
      </c>
      <c r="B12" s="61" t="s">
        <v>180</v>
      </c>
      <c r="C12" s="46" t="s">
        <v>6</v>
      </c>
      <c r="D12" s="103" t="s">
        <v>14</v>
      </c>
      <c r="E12" s="93">
        <v>67.943819633298403</v>
      </c>
      <c r="F12" s="93">
        <v>84.680400265298744</v>
      </c>
      <c r="G12" s="93">
        <v>66.717584786081346</v>
      </c>
      <c r="H12" s="93">
        <v>69.088126126830446</v>
      </c>
      <c r="I12" s="93">
        <v>52.404895047403393</v>
      </c>
      <c r="J12" s="93">
        <v>45.30647952752927</v>
      </c>
      <c r="K12" s="93">
        <v>24.384131826960989</v>
      </c>
      <c r="L12" s="93">
        <v>36.628267107806984</v>
      </c>
      <c r="M12" s="93">
        <v>33.799285954506217</v>
      </c>
    </row>
    <row r="13" spans="1:14" x14ac:dyDescent="0.25">
      <c r="A13" s="61">
        <v>15</v>
      </c>
      <c r="B13" s="61" t="s">
        <v>181</v>
      </c>
      <c r="C13" s="46" t="s">
        <v>7</v>
      </c>
      <c r="D13" s="103" t="s">
        <v>14</v>
      </c>
      <c r="E13" s="93">
        <v>194.60186161006015</v>
      </c>
      <c r="F13" s="93">
        <v>363.0405834591279</v>
      </c>
      <c r="G13" s="93">
        <v>154.19655961391243</v>
      </c>
      <c r="H13" s="93">
        <v>68.208406270822152</v>
      </c>
      <c r="I13" s="93">
        <v>215.94275107740367</v>
      </c>
      <c r="J13" s="93">
        <v>111.9368793677764</v>
      </c>
      <c r="K13" s="93">
        <v>248.68167524242699</v>
      </c>
      <c r="L13" s="93">
        <v>63.716935456783006</v>
      </c>
      <c r="M13" s="93">
        <v>71.830830422284052</v>
      </c>
    </row>
    <row r="14" spans="1:14" x14ac:dyDescent="0.25">
      <c r="A14" s="61">
        <v>15</v>
      </c>
      <c r="B14" s="61" t="s">
        <v>182</v>
      </c>
      <c r="C14" s="46" t="s">
        <v>8</v>
      </c>
      <c r="D14" s="103" t="s">
        <v>14</v>
      </c>
      <c r="E14" s="93">
        <v>70.188450952619888</v>
      </c>
      <c r="F14" s="93">
        <v>52.990198031474485</v>
      </c>
      <c r="G14" s="93">
        <v>97.765777766841239</v>
      </c>
      <c r="H14" s="93">
        <v>95.286872830810054</v>
      </c>
      <c r="I14" s="93">
        <v>98.977058433610893</v>
      </c>
      <c r="J14" s="93">
        <v>89.684232860591507</v>
      </c>
      <c r="K14" s="93">
        <v>92.030230814538754</v>
      </c>
      <c r="L14" s="93">
        <v>90.75824277150555</v>
      </c>
      <c r="M14" s="93">
        <v>66.369354900882712</v>
      </c>
    </row>
    <row r="15" spans="1:14" x14ac:dyDescent="0.25">
      <c r="A15" s="61">
        <v>15</v>
      </c>
      <c r="B15" s="61" t="s">
        <v>183</v>
      </c>
      <c r="C15" s="46" t="s">
        <v>9</v>
      </c>
      <c r="D15" s="103" t="s">
        <v>14</v>
      </c>
      <c r="E15" s="93">
        <v>71.842563540549136</v>
      </c>
      <c r="F15" s="93">
        <v>72.472404995312417</v>
      </c>
      <c r="G15" s="93">
        <v>68.747818039127566</v>
      </c>
      <c r="H15" s="93">
        <v>74.639512702098699</v>
      </c>
      <c r="I15" s="93">
        <v>57.583054325386804</v>
      </c>
      <c r="J15" s="93">
        <v>57.603818740284673</v>
      </c>
      <c r="K15" s="93">
        <v>33.05323978743801</v>
      </c>
      <c r="L15" s="93">
        <v>55.403676748850749</v>
      </c>
      <c r="M15" s="93">
        <v>51.519271065983595</v>
      </c>
    </row>
    <row r="16" spans="1:14" x14ac:dyDescent="0.25">
      <c r="A16" s="61">
        <v>15</v>
      </c>
      <c r="B16" s="61" t="s">
        <v>184</v>
      </c>
      <c r="C16" s="46" t="s">
        <v>10</v>
      </c>
      <c r="D16" s="103" t="s">
        <v>14</v>
      </c>
      <c r="E16" s="93">
        <v>342.57555839071932</v>
      </c>
      <c r="F16" s="93">
        <v>91.845227513810059</v>
      </c>
      <c r="G16" s="93">
        <v>164.87442172426012</v>
      </c>
      <c r="H16" s="93">
        <v>169.06368368775355</v>
      </c>
      <c r="I16" s="93">
        <v>130.19425472905502</v>
      </c>
      <c r="J16" s="93">
        <v>139.39712688350278</v>
      </c>
      <c r="K16" s="93">
        <v>73.514569640599504</v>
      </c>
      <c r="L16" s="93">
        <v>107.91237312926889</v>
      </c>
      <c r="M16" s="93">
        <v>51.042829099975314</v>
      </c>
    </row>
    <row r="17" spans="1:13" x14ac:dyDescent="0.25">
      <c r="A17" s="61">
        <v>15</v>
      </c>
      <c r="B17" s="61" t="s">
        <v>185</v>
      </c>
      <c r="C17" s="46" t="s">
        <v>1223</v>
      </c>
      <c r="D17" s="103" t="s">
        <v>14</v>
      </c>
      <c r="E17" s="93">
        <v>254.29317289572751</v>
      </c>
      <c r="F17" s="93">
        <v>150.08357872735166</v>
      </c>
      <c r="G17" s="93">
        <v>228.76430858024472</v>
      </c>
      <c r="H17" s="93">
        <v>316.76709848105912</v>
      </c>
      <c r="I17" s="93">
        <v>264.80836887792594</v>
      </c>
      <c r="J17" s="93">
        <v>292.75453426986229</v>
      </c>
      <c r="K17" s="93">
        <v>235.98020944690458</v>
      </c>
      <c r="L17" s="93">
        <v>256.49523203028889</v>
      </c>
      <c r="M17" s="93">
        <v>158.78796596644796</v>
      </c>
    </row>
    <row r="18" spans="1:13" x14ac:dyDescent="0.25">
      <c r="A18" s="61">
        <v>15</v>
      </c>
      <c r="B18" s="61" t="s">
        <v>1168</v>
      </c>
      <c r="C18" s="46" t="s">
        <v>11</v>
      </c>
      <c r="D18" s="103" t="s">
        <v>14</v>
      </c>
      <c r="E18" s="93">
        <v>129.69503067550585</v>
      </c>
      <c r="F18" s="93">
        <v>75.723722135454608</v>
      </c>
      <c r="G18" s="93">
        <v>233.1066821488912</v>
      </c>
      <c r="H18" s="93">
        <v>160.2858318738725</v>
      </c>
      <c r="I18" s="93">
        <v>117.42165784746977</v>
      </c>
      <c r="J18" s="93">
        <v>208.98045457107045</v>
      </c>
      <c r="K18" s="93">
        <v>77.111616707432248</v>
      </c>
      <c r="L18" s="93">
        <v>101.68911166415083</v>
      </c>
      <c r="M18" s="93">
        <v>101.42111662192067</v>
      </c>
    </row>
    <row r="19" spans="1:13" x14ac:dyDescent="0.25">
      <c r="A19" s="61">
        <v>15</v>
      </c>
      <c r="B19" s="61" t="s">
        <v>1169</v>
      </c>
      <c r="C19" s="46" t="s">
        <v>12</v>
      </c>
      <c r="D19" s="103" t="s">
        <v>14</v>
      </c>
      <c r="E19" s="93">
        <v>512.38450975327885</v>
      </c>
      <c r="F19" s="93">
        <v>243.51079360243608</v>
      </c>
      <c r="G19" s="93">
        <v>187.9804949993071</v>
      </c>
      <c r="H19" s="93">
        <v>154.88805881791427</v>
      </c>
      <c r="I19" s="93">
        <v>100.44127024316025</v>
      </c>
      <c r="J19" s="93">
        <v>126.25905266956472</v>
      </c>
      <c r="K19" s="93">
        <v>108.0870908536355</v>
      </c>
      <c r="L19" s="93">
        <v>217.7600507522865</v>
      </c>
      <c r="M19" s="93">
        <v>230.72987424494204</v>
      </c>
    </row>
    <row r="20" spans="1:13" x14ac:dyDescent="0.25">
      <c r="A20" s="61">
        <v>15</v>
      </c>
      <c r="B20" s="61" t="s">
        <v>186</v>
      </c>
      <c r="C20" s="46" t="s">
        <v>1182</v>
      </c>
      <c r="D20" s="103" t="s">
        <v>14</v>
      </c>
      <c r="E20" s="93">
        <v>127.07048541616808</v>
      </c>
      <c r="F20" s="93">
        <v>97.459144231226929</v>
      </c>
      <c r="G20" s="93">
        <v>86.238330649831411</v>
      </c>
      <c r="H20" s="93">
        <v>109.6163442204802</v>
      </c>
      <c r="I20" s="93">
        <v>120.5262562298759</v>
      </c>
      <c r="J20" s="93">
        <v>108.21604591930681</v>
      </c>
      <c r="K20" s="93">
        <v>68.243532919998984</v>
      </c>
      <c r="L20" s="93">
        <v>120.71642239957006</v>
      </c>
      <c r="M20" s="93">
        <v>97.465648449930669</v>
      </c>
    </row>
    <row r="21" spans="1:13" x14ac:dyDescent="0.25">
      <c r="A21" s="61">
        <v>16</v>
      </c>
      <c r="B21" s="61"/>
      <c r="C21" s="64" t="s">
        <v>17</v>
      </c>
      <c r="D21" s="104" t="s">
        <v>14</v>
      </c>
      <c r="E21" s="95">
        <v>268.98821098723289</v>
      </c>
      <c r="F21" s="95">
        <v>68.572384349818421</v>
      </c>
      <c r="G21" s="95">
        <v>339.33463241483253</v>
      </c>
      <c r="H21" s="95">
        <v>387.66049817387182</v>
      </c>
      <c r="I21" s="95">
        <v>444.72293921365997</v>
      </c>
      <c r="J21" s="95">
        <v>118.14110702641049</v>
      </c>
      <c r="K21" s="95">
        <v>464.48222781964188</v>
      </c>
      <c r="L21" s="95">
        <v>899.68937806903193</v>
      </c>
      <c r="M21" s="95">
        <v>95.499804736646325</v>
      </c>
    </row>
    <row r="22" spans="1:13" x14ac:dyDescent="0.25">
      <c r="A22" s="61">
        <v>16</v>
      </c>
      <c r="B22" s="61" t="s">
        <v>175</v>
      </c>
      <c r="C22" s="46" t="s">
        <v>17</v>
      </c>
      <c r="D22" s="103" t="s">
        <v>14</v>
      </c>
      <c r="E22" s="93">
        <v>268.98821098723289</v>
      </c>
      <c r="F22" s="93">
        <v>68.572384349818421</v>
      </c>
      <c r="G22" s="93">
        <v>339.33463241483253</v>
      </c>
      <c r="H22" s="93">
        <v>387.66049817387182</v>
      </c>
      <c r="I22" s="93">
        <v>444.72293921365997</v>
      </c>
      <c r="J22" s="93">
        <v>118.14110702641049</v>
      </c>
      <c r="K22" s="93">
        <v>464.48222781964188</v>
      </c>
      <c r="L22" s="93">
        <v>899.68937806903193</v>
      </c>
      <c r="M22" s="93">
        <v>95.499804736646325</v>
      </c>
    </row>
    <row r="23" spans="1:13" x14ac:dyDescent="0.25">
      <c r="A23" s="61">
        <v>17</v>
      </c>
      <c r="B23" s="61"/>
      <c r="C23" s="64" t="s">
        <v>21</v>
      </c>
      <c r="D23" s="106" t="s">
        <v>14</v>
      </c>
      <c r="E23" s="107">
        <v>49.308809986208495</v>
      </c>
      <c r="F23" s="107">
        <v>71.912059980593668</v>
      </c>
      <c r="G23" s="107">
        <v>115.18226291308791</v>
      </c>
      <c r="H23" s="107">
        <v>95.97324500862581</v>
      </c>
      <c r="I23" s="107">
        <v>84.497578200810253</v>
      </c>
      <c r="J23" s="107">
        <v>90.82928398681247</v>
      </c>
      <c r="K23" s="107">
        <v>109.18512141260038</v>
      </c>
      <c r="L23" s="107">
        <v>70.53232867987083</v>
      </c>
      <c r="M23" s="107">
        <v>74.890059692017019</v>
      </c>
    </row>
    <row r="24" spans="1:13" x14ac:dyDescent="0.25">
      <c r="A24" s="61">
        <v>17</v>
      </c>
      <c r="B24" s="61" t="s">
        <v>175</v>
      </c>
      <c r="C24" s="46" t="s">
        <v>24</v>
      </c>
      <c r="D24" s="103" t="s">
        <v>14</v>
      </c>
      <c r="E24" s="93">
        <v>46.906915040247831</v>
      </c>
      <c r="F24" s="93">
        <v>73.345674164732017</v>
      </c>
      <c r="G24" s="93">
        <v>117.04908001422366</v>
      </c>
      <c r="H24" s="93">
        <v>96.251436502702759</v>
      </c>
      <c r="I24" s="93">
        <v>84.565923494477204</v>
      </c>
      <c r="J24" s="93">
        <v>92.361928634553308</v>
      </c>
      <c r="K24" s="93">
        <v>116.14164568412522</v>
      </c>
      <c r="L24" s="93">
        <v>71.292631947682423</v>
      </c>
      <c r="M24" s="93">
        <v>73.704539962241725</v>
      </c>
    </row>
    <row r="25" spans="1:13" x14ac:dyDescent="0.25">
      <c r="A25" s="61">
        <v>17</v>
      </c>
      <c r="B25" s="61" t="s">
        <v>176</v>
      </c>
      <c r="C25" s="46" t="s">
        <v>1181</v>
      </c>
      <c r="D25" s="103" t="s">
        <v>14</v>
      </c>
      <c r="E25" s="93">
        <v>72.561622131230578</v>
      </c>
      <c r="F25" s="93">
        <v>63.074567305921327</v>
      </c>
      <c r="G25" s="93">
        <v>96.164998766166448</v>
      </c>
      <c r="H25" s="93">
        <v>92.938135606013219</v>
      </c>
      <c r="I25" s="93">
        <v>83.825840326302398</v>
      </c>
      <c r="J25" s="93">
        <v>80.656083927977093</v>
      </c>
      <c r="K25" s="93">
        <v>75.944790090587574</v>
      </c>
      <c r="L25" s="93">
        <v>67.661894388323262</v>
      </c>
      <c r="M25" s="93">
        <v>77.605440604700476</v>
      </c>
    </row>
    <row r="26" spans="1:13" x14ac:dyDescent="0.25">
      <c r="A26" s="61">
        <v>18</v>
      </c>
      <c r="B26" s="61"/>
      <c r="C26" s="64" t="s">
        <v>22</v>
      </c>
      <c r="D26" s="104" t="s">
        <v>14</v>
      </c>
      <c r="E26" s="95">
        <v>95.259289543193745</v>
      </c>
      <c r="F26" s="95">
        <v>128.15830509027091</v>
      </c>
      <c r="G26" s="95">
        <v>113.9774956465004</v>
      </c>
      <c r="H26" s="95">
        <v>112.43356821760771</v>
      </c>
      <c r="I26" s="95">
        <v>71.137963207053389</v>
      </c>
      <c r="J26" s="95">
        <v>58.901202066350585</v>
      </c>
      <c r="K26" s="95">
        <v>57.876904166343785</v>
      </c>
      <c r="L26" s="95">
        <v>53.040558980054918</v>
      </c>
      <c r="M26" s="95">
        <v>51.204358902231832</v>
      </c>
    </row>
    <row r="27" spans="1:13" x14ac:dyDescent="0.25">
      <c r="A27" s="61">
        <v>18</v>
      </c>
      <c r="B27" s="61" t="s">
        <v>175</v>
      </c>
      <c r="C27" s="46" t="s">
        <v>20</v>
      </c>
      <c r="D27" s="103" t="s">
        <v>14</v>
      </c>
      <c r="E27" s="93">
        <v>95.259289543193745</v>
      </c>
      <c r="F27" s="93">
        <v>128.15830509027091</v>
      </c>
      <c r="G27" s="93">
        <v>113.9774956465004</v>
      </c>
      <c r="H27" s="93">
        <v>112.43356821760771</v>
      </c>
      <c r="I27" s="93">
        <v>71.137963207053389</v>
      </c>
      <c r="J27" s="93">
        <v>58.901202066350585</v>
      </c>
      <c r="K27" s="93">
        <v>57.876904166343785</v>
      </c>
      <c r="L27" s="93">
        <v>53.040558980054918</v>
      </c>
      <c r="M27" s="93">
        <v>51.204358902231832</v>
      </c>
    </row>
    <row r="28" spans="1:13" x14ac:dyDescent="0.25">
      <c r="A28" s="61">
        <v>19</v>
      </c>
      <c r="B28" s="61"/>
      <c r="C28" s="64" t="s">
        <v>1170</v>
      </c>
      <c r="D28" s="104" t="s">
        <v>14</v>
      </c>
      <c r="E28" s="95">
        <v>88.581684951745572</v>
      </c>
      <c r="F28" s="95">
        <v>71.241093173572821</v>
      </c>
      <c r="G28" s="95">
        <v>89.596114858396518</v>
      </c>
      <c r="H28" s="95">
        <v>91.221906132612048</v>
      </c>
      <c r="I28" s="95">
        <v>66.135467804996438</v>
      </c>
      <c r="J28" s="95">
        <v>54.434408779255378</v>
      </c>
      <c r="K28" s="95">
        <v>51.258363422952264</v>
      </c>
      <c r="L28" s="95">
        <v>54.911701273128493</v>
      </c>
      <c r="M28" s="95">
        <v>56.796733270612201</v>
      </c>
    </row>
    <row r="29" spans="1:13" x14ac:dyDescent="0.25">
      <c r="A29" s="61">
        <v>19</v>
      </c>
      <c r="B29" s="61" t="s">
        <v>175</v>
      </c>
      <c r="C29" s="46" t="s">
        <v>18</v>
      </c>
      <c r="D29" s="103" t="s">
        <v>14</v>
      </c>
      <c r="E29" s="93">
        <v>79.254082377705458</v>
      </c>
      <c r="F29" s="93">
        <v>69.151829501872797</v>
      </c>
      <c r="G29" s="93">
        <v>77.994518154830104</v>
      </c>
      <c r="H29" s="93">
        <v>88.956754758551966</v>
      </c>
      <c r="I29" s="93">
        <v>58.282473552321754</v>
      </c>
      <c r="J29" s="93">
        <v>49.998913735471376</v>
      </c>
      <c r="K29" s="93">
        <v>42.630156736571699</v>
      </c>
      <c r="L29" s="93">
        <v>51.798379262243827</v>
      </c>
      <c r="M29" s="93">
        <v>42.628537399888202</v>
      </c>
    </row>
    <row r="30" spans="1:13" x14ac:dyDescent="0.25">
      <c r="A30" s="61">
        <v>19</v>
      </c>
      <c r="B30" s="61" t="s">
        <v>176</v>
      </c>
      <c r="C30" s="46" t="s">
        <v>19</v>
      </c>
      <c r="D30" s="103" t="s">
        <v>14</v>
      </c>
      <c r="E30" s="93">
        <v>106.92755634099285</v>
      </c>
      <c r="F30" s="93">
        <v>77.663322043417395</v>
      </c>
      <c r="G30" s="93">
        <v>111.0210302542435</v>
      </c>
      <c r="H30" s="93">
        <v>96.825826788253337</v>
      </c>
      <c r="I30" s="93">
        <v>91.080833747868752</v>
      </c>
      <c r="J30" s="93">
        <v>69.079197685375576</v>
      </c>
      <c r="K30" s="93">
        <v>67.501992003234733</v>
      </c>
      <c r="L30" s="93">
        <v>60.556877013864444</v>
      </c>
      <c r="M30" s="93">
        <v>75.234541652057075</v>
      </c>
    </row>
    <row r="31" spans="1:13" x14ac:dyDescent="0.25">
      <c r="A31" s="61">
        <v>20</v>
      </c>
      <c r="B31" s="61"/>
      <c r="C31" s="64" t="s">
        <v>29</v>
      </c>
      <c r="D31" s="104" t="s">
        <v>14</v>
      </c>
      <c r="E31" s="95">
        <v>89.906625547410471</v>
      </c>
      <c r="F31" s="95">
        <v>74.512650620133456</v>
      </c>
      <c r="G31" s="95">
        <v>57.810598807652646</v>
      </c>
      <c r="H31" s="95">
        <v>50.01545059542628</v>
      </c>
      <c r="I31" s="95">
        <v>38.901369225774147</v>
      </c>
      <c r="J31" s="95">
        <v>46.768299449598615</v>
      </c>
      <c r="K31" s="95">
        <v>31.426873721108034</v>
      </c>
      <c r="L31" s="95">
        <v>41.511799708914715</v>
      </c>
      <c r="M31" s="95">
        <v>48.443780662733353</v>
      </c>
    </row>
    <row r="32" spans="1:13" x14ac:dyDescent="0.25">
      <c r="A32" s="61">
        <v>20</v>
      </c>
      <c r="B32" s="61" t="s">
        <v>175</v>
      </c>
      <c r="C32" s="46" t="s">
        <v>25</v>
      </c>
      <c r="D32" s="103" t="s">
        <v>14</v>
      </c>
      <c r="E32" s="93">
        <v>95.926337581432762</v>
      </c>
      <c r="F32" s="93">
        <v>74.145827520857864</v>
      </c>
      <c r="G32" s="93">
        <v>52.745918641233743</v>
      </c>
      <c r="H32" s="93">
        <v>38.817998922801763</v>
      </c>
      <c r="I32" s="93">
        <v>40.607654612567927</v>
      </c>
      <c r="J32" s="93">
        <v>55.106795240501988</v>
      </c>
      <c r="K32" s="93">
        <v>34.935565987341526</v>
      </c>
      <c r="L32" s="93">
        <v>46.749367752090308</v>
      </c>
      <c r="M32" s="93">
        <v>51.061484641376353</v>
      </c>
    </row>
    <row r="33" spans="1:14" x14ac:dyDescent="0.25">
      <c r="A33" s="61">
        <v>20</v>
      </c>
      <c r="B33" s="61" t="s">
        <v>176</v>
      </c>
      <c r="C33" s="46" t="s">
        <v>26</v>
      </c>
      <c r="D33" s="103" t="s">
        <v>14</v>
      </c>
      <c r="E33" s="93">
        <v>79.320361092311572</v>
      </c>
      <c r="F33" s="93">
        <v>90.205877033852559</v>
      </c>
      <c r="G33" s="93">
        <v>69.343414171796738</v>
      </c>
      <c r="H33" s="93">
        <v>78.700746065884431</v>
      </c>
      <c r="I33" s="93">
        <v>35.586847081614579</v>
      </c>
      <c r="J33" s="93">
        <v>39.643259339555421</v>
      </c>
      <c r="K33" s="93">
        <v>23.399472645129304</v>
      </c>
      <c r="L33" s="93">
        <v>39.972064442002214</v>
      </c>
      <c r="M33" s="93">
        <v>33.352084965906307</v>
      </c>
    </row>
    <row r="34" spans="1:14" x14ac:dyDescent="0.25">
      <c r="A34" s="61">
        <v>20</v>
      </c>
      <c r="B34" s="61" t="s">
        <v>177</v>
      </c>
      <c r="C34" s="46" t="s">
        <v>27</v>
      </c>
      <c r="D34" s="103" t="s">
        <v>14</v>
      </c>
      <c r="E34" s="93">
        <v>64.105207746383371</v>
      </c>
      <c r="F34" s="93">
        <v>66.32252443575635</v>
      </c>
      <c r="G34" s="93">
        <v>59.026764538189518</v>
      </c>
      <c r="H34" s="93">
        <v>57.153193374148692</v>
      </c>
      <c r="I34" s="93">
        <v>36.299883510472149</v>
      </c>
      <c r="J34" s="93">
        <v>40.845163397389747</v>
      </c>
      <c r="K34" s="93">
        <v>21.817057304817062</v>
      </c>
      <c r="L34" s="93">
        <v>32.178791944974215</v>
      </c>
      <c r="M34" s="93">
        <v>43.588137781760807</v>
      </c>
    </row>
    <row r="35" spans="1:14" x14ac:dyDescent="0.25">
      <c r="A35" s="61">
        <v>20</v>
      </c>
      <c r="B35" s="61" t="s">
        <v>102</v>
      </c>
      <c r="C35" s="46" t="s">
        <v>28</v>
      </c>
      <c r="D35" s="103" t="s">
        <v>14</v>
      </c>
      <c r="E35" s="93">
        <v>100.78909547545958</v>
      </c>
      <c r="F35" s="93">
        <v>63.569311107354928</v>
      </c>
      <c r="G35" s="93">
        <v>79.215140868720312</v>
      </c>
      <c r="H35" s="93">
        <v>115.47364395361944</v>
      </c>
      <c r="I35" s="93">
        <v>46.922522749415805</v>
      </c>
      <c r="J35" s="93">
        <v>40.536177997299944</v>
      </c>
      <c r="K35" s="93">
        <v>42.429263272326388</v>
      </c>
      <c r="L35" s="93">
        <v>37.173743440643953</v>
      </c>
      <c r="M35" s="93">
        <v>59.056969883068781</v>
      </c>
    </row>
    <row r="36" spans="1:14" x14ac:dyDescent="0.25">
      <c r="A36" s="61">
        <v>21</v>
      </c>
      <c r="B36" s="61"/>
      <c r="C36" s="64" t="s">
        <v>1171</v>
      </c>
      <c r="D36" s="104" t="s">
        <v>14</v>
      </c>
      <c r="E36" s="95">
        <v>77.795007538601567</v>
      </c>
      <c r="F36" s="95">
        <v>73.638474918977835</v>
      </c>
      <c r="G36" s="95">
        <v>101.37980391216119</v>
      </c>
      <c r="H36" s="95">
        <v>105.4240713313045</v>
      </c>
      <c r="I36" s="95">
        <v>124.62384178422306</v>
      </c>
      <c r="J36" s="95">
        <v>118.74762158731663</v>
      </c>
      <c r="K36" s="95">
        <v>108.47524889157559</v>
      </c>
      <c r="L36" s="95">
        <v>93.335387147954862</v>
      </c>
      <c r="M36" s="95">
        <v>152.97185891732255</v>
      </c>
    </row>
    <row r="37" spans="1:14" x14ac:dyDescent="0.25">
      <c r="A37" s="61">
        <v>21</v>
      </c>
      <c r="B37" s="61" t="s">
        <v>175</v>
      </c>
      <c r="C37" s="46" t="s">
        <v>32</v>
      </c>
      <c r="D37" s="103" t="s">
        <v>14</v>
      </c>
      <c r="E37" s="90" t="s">
        <v>1183</v>
      </c>
      <c r="F37" s="90" t="s">
        <v>1183</v>
      </c>
      <c r="G37" s="90">
        <v>281.94343622427181</v>
      </c>
      <c r="H37" s="90">
        <v>361.79011503802849</v>
      </c>
      <c r="I37" s="90">
        <v>259.70522145168536</v>
      </c>
      <c r="J37" s="90">
        <v>154.15885206072915</v>
      </c>
      <c r="K37" s="90">
        <v>91.91461571667466</v>
      </c>
      <c r="L37" s="93">
        <v>91.58180106915367</v>
      </c>
      <c r="M37" s="93">
        <v>186.0656889584528</v>
      </c>
    </row>
    <row r="38" spans="1:14" x14ac:dyDescent="0.25">
      <c r="A38" s="61">
        <v>21</v>
      </c>
      <c r="B38" s="61" t="s">
        <v>176</v>
      </c>
      <c r="C38" s="46" t="s">
        <v>33</v>
      </c>
      <c r="D38" s="103" t="s">
        <v>14</v>
      </c>
      <c r="E38" s="90">
        <v>101.04354701763528</v>
      </c>
      <c r="F38" s="90">
        <v>74.636569932505111</v>
      </c>
      <c r="G38" s="90">
        <v>105.92539700042957</v>
      </c>
      <c r="H38" s="90">
        <v>99.666497387643389</v>
      </c>
      <c r="I38" s="90">
        <v>122.47217083404982</v>
      </c>
      <c r="J38" s="90">
        <v>120.13052901313077</v>
      </c>
      <c r="K38" s="90">
        <v>112.99370683851663</v>
      </c>
      <c r="L38" s="93">
        <v>82.956240718006939</v>
      </c>
      <c r="M38" s="93">
        <v>144.1609443338757</v>
      </c>
    </row>
    <row r="39" spans="1:14" x14ac:dyDescent="0.25">
      <c r="A39" s="61">
        <v>21</v>
      </c>
      <c r="B39" s="61" t="s">
        <v>177</v>
      </c>
      <c r="C39" s="46" t="s">
        <v>34</v>
      </c>
      <c r="D39" s="103" t="s">
        <v>14</v>
      </c>
      <c r="E39" s="90">
        <v>43.772318123941766</v>
      </c>
      <c r="F39" s="90">
        <v>70.784019614590662</v>
      </c>
      <c r="G39" s="90">
        <v>79.260345743777435</v>
      </c>
      <c r="H39" s="90">
        <v>98.716968332696794</v>
      </c>
      <c r="I39" s="90">
        <v>112.95884769190573</v>
      </c>
      <c r="J39" s="90">
        <v>101.11827163358682</v>
      </c>
      <c r="K39" s="90">
        <v>89.694043568144934</v>
      </c>
      <c r="L39" s="93">
        <v>107.47788206214528</v>
      </c>
      <c r="M39" s="93">
        <v>138.07536906523276</v>
      </c>
    </row>
    <row r="40" spans="1:14" x14ac:dyDescent="0.25">
      <c r="A40" s="61">
        <v>22</v>
      </c>
      <c r="B40" s="61"/>
      <c r="C40" s="64" t="s">
        <v>38</v>
      </c>
      <c r="D40" s="104" t="s">
        <v>14</v>
      </c>
      <c r="E40" s="88">
        <v>96.631918819999143</v>
      </c>
      <c r="F40" s="88">
        <v>158.83622332965226</v>
      </c>
      <c r="G40" s="88">
        <v>92.954372031911632</v>
      </c>
      <c r="H40" s="88">
        <v>104.35787538780112</v>
      </c>
      <c r="I40" s="95">
        <v>77.278586438501137</v>
      </c>
      <c r="J40" s="95">
        <v>83.94812205046162</v>
      </c>
      <c r="K40" s="95">
        <v>75.934565088042774</v>
      </c>
      <c r="L40" s="95">
        <v>106.67177112807269</v>
      </c>
      <c r="M40" s="95">
        <v>68.524202362640253</v>
      </c>
      <c r="N40" s="3"/>
    </row>
    <row r="41" spans="1:14" x14ac:dyDescent="0.25">
      <c r="A41" s="61">
        <v>22</v>
      </c>
      <c r="B41" s="61" t="s">
        <v>175</v>
      </c>
      <c r="C41" s="46" t="s">
        <v>35</v>
      </c>
      <c r="D41" s="103" t="s">
        <v>14</v>
      </c>
      <c r="E41" s="93">
        <v>96.85171409622815</v>
      </c>
      <c r="F41" s="93">
        <v>116.11510394748049</v>
      </c>
      <c r="G41" s="93">
        <v>76.648530202637247</v>
      </c>
      <c r="H41" s="93">
        <v>81.345292429677798</v>
      </c>
      <c r="I41" s="93">
        <v>60.867541924404584</v>
      </c>
      <c r="J41" s="93">
        <v>67.662165036668114</v>
      </c>
      <c r="K41" s="93">
        <v>69.701139804812442</v>
      </c>
      <c r="L41" s="93">
        <v>73.125283274076097</v>
      </c>
      <c r="M41" s="93">
        <v>58.065217913942142</v>
      </c>
    </row>
    <row r="42" spans="1:14" x14ac:dyDescent="0.25">
      <c r="A42" s="61">
        <v>22</v>
      </c>
      <c r="B42" s="61" t="s">
        <v>176</v>
      </c>
      <c r="C42" s="46" t="s">
        <v>36</v>
      </c>
      <c r="D42" s="103" t="s">
        <v>14</v>
      </c>
      <c r="E42" s="90" t="s">
        <v>1183</v>
      </c>
      <c r="F42" s="90">
        <v>210.94374963081481</v>
      </c>
      <c r="G42" s="90">
        <v>132.27156905361468</v>
      </c>
      <c r="H42" s="90">
        <v>145.00941798671383</v>
      </c>
      <c r="I42" s="93">
        <v>105.90851262923472</v>
      </c>
      <c r="J42" s="93">
        <v>113.30289235145278</v>
      </c>
      <c r="K42" s="93">
        <v>94.981176552213483</v>
      </c>
      <c r="L42" s="93">
        <v>173.99583888039143</v>
      </c>
      <c r="M42" s="93">
        <v>85.340281682503118</v>
      </c>
    </row>
    <row r="43" spans="1:14" x14ac:dyDescent="0.25">
      <c r="A43" s="61">
        <v>22</v>
      </c>
      <c r="B43" s="61" t="s">
        <v>177</v>
      </c>
      <c r="C43" s="46" t="s">
        <v>37</v>
      </c>
      <c r="D43" s="103" t="s">
        <v>14</v>
      </c>
      <c r="E43" s="90">
        <v>75.710925247418217</v>
      </c>
      <c r="F43" s="90">
        <v>106.47432275835918</v>
      </c>
      <c r="G43" s="90">
        <v>97.63431981842534</v>
      </c>
      <c r="H43" s="90">
        <v>110.28330485199427</v>
      </c>
      <c r="I43" s="93">
        <v>122.62044923611687</v>
      </c>
      <c r="J43" s="93">
        <v>63.893805670317569</v>
      </c>
      <c r="K43" s="93">
        <v>42.206076039330519</v>
      </c>
      <c r="L43" s="93">
        <v>106.74813827236156</v>
      </c>
      <c r="M43" s="93">
        <v>99.243210516503979</v>
      </c>
    </row>
    <row r="44" spans="1:14" x14ac:dyDescent="0.25">
      <c r="A44" s="61">
        <v>23</v>
      </c>
      <c r="B44" s="61"/>
      <c r="C44" s="64" t="s">
        <v>39</v>
      </c>
      <c r="D44" s="104" t="s">
        <v>14</v>
      </c>
      <c r="E44" s="95">
        <v>218.06664620367118</v>
      </c>
      <c r="F44" s="95">
        <v>207.44927307592516</v>
      </c>
      <c r="G44" s="95">
        <v>460.07073659435656</v>
      </c>
      <c r="H44" s="95">
        <v>585.85929901084876</v>
      </c>
      <c r="I44" s="95">
        <v>597.92476378035212</v>
      </c>
      <c r="J44" s="95">
        <v>805.5775612336854</v>
      </c>
      <c r="K44" s="95">
        <v>2243.188853523754</v>
      </c>
      <c r="L44" s="95">
        <v>1538.4399393932315</v>
      </c>
      <c r="M44" s="95">
        <v>844.21059630162176</v>
      </c>
    </row>
    <row r="45" spans="1:14" x14ac:dyDescent="0.25">
      <c r="A45" s="61">
        <v>23</v>
      </c>
      <c r="B45" s="61" t="s">
        <v>175</v>
      </c>
      <c r="C45" s="46" t="s">
        <v>39</v>
      </c>
      <c r="D45" s="103" t="s">
        <v>14</v>
      </c>
      <c r="E45" s="93">
        <v>218.06664620367118</v>
      </c>
      <c r="F45" s="93">
        <v>207.44927307592516</v>
      </c>
      <c r="G45" s="93">
        <v>460.07073659435656</v>
      </c>
      <c r="H45" s="93">
        <v>585.85929901084876</v>
      </c>
      <c r="I45" s="93">
        <v>597.92476378035212</v>
      </c>
      <c r="J45" s="93">
        <v>805.5775612336854</v>
      </c>
      <c r="K45" s="93">
        <v>2243.188853523754</v>
      </c>
      <c r="L45" s="93">
        <v>1538.4399393932315</v>
      </c>
      <c r="M45" s="93">
        <v>844.21059630162176</v>
      </c>
    </row>
    <row r="46" spans="1:14" x14ac:dyDescent="0.25">
      <c r="A46" s="61">
        <v>24</v>
      </c>
      <c r="B46" s="61"/>
      <c r="C46" s="64" t="s">
        <v>44</v>
      </c>
      <c r="D46" s="104" t="s">
        <v>14</v>
      </c>
      <c r="E46" s="95">
        <v>141.50844622349666</v>
      </c>
      <c r="F46" s="95">
        <v>108.92109359488776</v>
      </c>
      <c r="G46" s="95">
        <v>152.82909762774563</v>
      </c>
      <c r="H46" s="95">
        <v>149.56364432376969</v>
      </c>
      <c r="I46" s="95">
        <v>165.09979894358659</v>
      </c>
      <c r="J46" s="95">
        <v>169.69034391307304</v>
      </c>
      <c r="K46" s="95">
        <v>186.63498022054404</v>
      </c>
      <c r="L46" s="95">
        <v>179.54166098999727</v>
      </c>
      <c r="M46" s="95">
        <v>190.67539690243228</v>
      </c>
    </row>
    <row r="47" spans="1:14" x14ac:dyDescent="0.25">
      <c r="A47" s="61">
        <v>24</v>
      </c>
      <c r="B47" s="61" t="s">
        <v>175</v>
      </c>
      <c r="C47" s="46" t="s">
        <v>40</v>
      </c>
      <c r="D47" s="103" t="s">
        <v>14</v>
      </c>
      <c r="E47" s="93">
        <v>152.99253842015617</v>
      </c>
      <c r="F47" s="93">
        <v>97.854830017188988</v>
      </c>
      <c r="G47" s="93">
        <v>163.45366416091102</v>
      </c>
      <c r="H47" s="93">
        <v>170.36451867050511</v>
      </c>
      <c r="I47" s="93">
        <v>161.46567996229473</v>
      </c>
      <c r="J47" s="93">
        <v>129.31984878508695</v>
      </c>
      <c r="K47" s="93">
        <v>150.57927793584579</v>
      </c>
      <c r="L47" s="93">
        <v>179.49640622601396</v>
      </c>
      <c r="M47" s="93">
        <v>131.51307667882401</v>
      </c>
    </row>
    <row r="48" spans="1:14" x14ac:dyDescent="0.25">
      <c r="A48" s="61">
        <v>24</v>
      </c>
      <c r="B48" s="61" t="s">
        <v>176</v>
      </c>
      <c r="C48" s="46" t="s">
        <v>41</v>
      </c>
      <c r="D48" s="103" t="s">
        <v>14</v>
      </c>
      <c r="E48" s="93">
        <v>166.06921134920725</v>
      </c>
      <c r="F48" s="93">
        <v>110.14468526677571</v>
      </c>
      <c r="G48" s="93">
        <v>142.93553016782741</v>
      </c>
      <c r="H48" s="93">
        <v>150.41526492417873</v>
      </c>
      <c r="I48" s="93">
        <v>181.04639470656269</v>
      </c>
      <c r="J48" s="93">
        <v>162.45515429832702</v>
      </c>
      <c r="K48" s="93">
        <v>159.48684634503937</v>
      </c>
      <c r="L48" s="93">
        <v>247.33223375161208</v>
      </c>
      <c r="M48" s="93">
        <v>167.12568158112194</v>
      </c>
    </row>
    <row r="49" spans="1:13" x14ac:dyDescent="0.25">
      <c r="A49" s="61">
        <v>24</v>
      </c>
      <c r="B49" s="61" t="s">
        <v>177</v>
      </c>
      <c r="C49" s="46" t="s">
        <v>42</v>
      </c>
      <c r="D49" s="103" t="s">
        <v>14</v>
      </c>
      <c r="E49" s="90">
        <v>73.676176272918838</v>
      </c>
      <c r="F49" s="90">
        <v>99.010918694374993</v>
      </c>
      <c r="G49" s="90">
        <v>158.61826666518178</v>
      </c>
      <c r="H49" s="93">
        <v>158.67983099979045</v>
      </c>
      <c r="I49" s="93">
        <v>165.1234773442701</v>
      </c>
      <c r="J49" s="93">
        <v>149.39205219454331</v>
      </c>
      <c r="K49" s="93">
        <v>121.64598657735431</v>
      </c>
      <c r="L49" s="93">
        <v>129.93006397753715</v>
      </c>
      <c r="M49" s="93">
        <v>131.31779237065979</v>
      </c>
    </row>
    <row r="50" spans="1:13" x14ac:dyDescent="0.25">
      <c r="A50" s="61">
        <v>24</v>
      </c>
      <c r="B50" s="61" t="s">
        <v>102</v>
      </c>
      <c r="C50" s="46" t="s">
        <v>43</v>
      </c>
      <c r="D50" s="103" t="s">
        <v>14</v>
      </c>
      <c r="E50" s="90">
        <v>159.37558133998334</v>
      </c>
      <c r="F50" s="90">
        <v>86.657179527727067</v>
      </c>
      <c r="G50" s="90">
        <v>147.68550071703652</v>
      </c>
      <c r="H50" s="93">
        <v>122.34963984497752</v>
      </c>
      <c r="I50" s="93">
        <v>133.61866768579529</v>
      </c>
      <c r="J50" s="93">
        <v>115.08966594416711</v>
      </c>
      <c r="K50" s="93">
        <v>105.8858438981697</v>
      </c>
      <c r="L50" s="93">
        <v>276.15191655380841</v>
      </c>
      <c r="M50" s="93">
        <v>253.75345689809456</v>
      </c>
    </row>
    <row r="51" spans="1:13" x14ac:dyDescent="0.25">
      <c r="A51" s="61">
        <v>24</v>
      </c>
      <c r="B51" s="61" t="s">
        <v>178</v>
      </c>
      <c r="C51" s="46" t="s">
        <v>45</v>
      </c>
      <c r="D51" s="103" t="s">
        <v>14</v>
      </c>
      <c r="E51" s="90" t="s">
        <v>1183</v>
      </c>
      <c r="F51" s="90">
        <v>103.79710727791294</v>
      </c>
      <c r="G51" s="90">
        <v>121.39420029264647</v>
      </c>
      <c r="H51" s="93">
        <v>155.4904159508217</v>
      </c>
      <c r="I51" s="93">
        <v>150.32259787343668</v>
      </c>
      <c r="J51" s="93">
        <v>214.81621281873896</v>
      </c>
      <c r="K51" s="93">
        <v>223.55987833233434</v>
      </c>
      <c r="L51" s="93">
        <v>162.21993278699202</v>
      </c>
      <c r="M51" s="93">
        <v>366.03412282509697</v>
      </c>
    </row>
    <row r="52" spans="1:13" x14ac:dyDescent="0.25">
      <c r="A52" s="61">
        <v>24</v>
      </c>
      <c r="B52" s="61" t="s">
        <v>179</v>
      </c>
      <c r="C52" s="46" t="s">
        <v>46</v>
      </c>
      <c r="D52" s="103" t="s">
        <v>14</v>
      </c>
      <c r="E52" s="90">
        <v>133.26498820013009</v>
      </c>
      <c r="F52" s="90">
        <v>132.02332765037767</v>
      </c>
      <c r="G52" s="90">
        <v>182.93861367512872</v>
      </c>
      <c r="H52" s="93">
        <v>134.97484087395665</v>
      </c>
      <c r="I52" s="93">
        <v>163.77606832449246</v>
      </c>
      <c r="J52" s="93">
        <v>205.96854980461922</v>
      </c>
      <c r="K52" s="93">
        <v>257.40385233440742</v>
      </c>
      <c r="L52" s="93">
        <v>134.27446956466468</v>
      </c>
      <c r="M52" s="93">
        <v>232.57237111267602</v>
      </c>
    </row>
    <row r="53" spans="1:13" x14ac:dyDescent="0.25">
      <c r="A53" s="61">
        <v>25</v>
      </c>
      <c r="B53" s="61"/>
      <c r="C53" s="64" t="s">
        <v>50</v>
      </c>
      <c r="D53" s="104" t="s">
        <v>14</v>
      </c>
      <c r="E53" s="95">
        <v>108.25451365110817</v>
      </c>
      <c r="F53" s="95">
        <v>121.11494261756226</v>
      </c>
      <c r="G53" s="95">
        <v>124.3055638351732</v>
      </c>
      <c r="H53" s="95">
        <v>117.40107049897814</v>
      </c>
      <c r="I53" s="95">
        <v>147.58454750026175</v>
      </c>
      <c r="J53" s="95">
        <v>119.34870376403053</v>
      </c>
      <c r="K53" s="95">
        <v>81.291306863809112</v>
      </c>
      <c r="L53" s="95">
        <v>77.922881033987082</v>
      </c>
      <c r="M53" s="95">
        <v>93.678086017855094</v>
      </c>
    </row>
    <row r="54" spans="1:13" x14ac:dyDescent="0.25">
      <c r="A54" s="61">
        <v>25</v>
      </c>
      <c r="B54" s="61" t="s">
        <v>175</v>
      </c>
      <c r="C54" s="46" t="s">
        <v>47</v>
      </c>
      <c r="D54" s="103" t="s">
        <v>14</v>
      </c>
      <c r="E54" s="90" t="s">
        <v>1183</v>
      </c>
      <c r="F54" s="90">
        <v>220.83570708975574</v>
      </c>
      <c r="G54" s="90">
        <v>187.47051294603986</v>
      </c>
      <c r="H54" s="90">
        <v>175.65189119472487</v>
      </c>
      <c r="I54" s="93">
        <v>238.09245567743463</v>
      </c>
      <c r="J54" s="93">
        <v>282.56873591462198</v>
      </c>
      <c r="K54" s="93">
        <v>142.97982289294657</v>
      </c>
      <c r="L54" s="93">
        <v>91.352961473014901</v>
      </c>
      <c r="M54" s="93">
        <v>136.13399216297151</v>
      </c>
    </row>
    <row r="55" spans="1:13" x14ac:dyDescent="0.25">
      <c r="A55" s="61">
        <v>25</v>
      </c>
      <c r="B55" s="61" t="s">
        <v>176</v>
      </c>
      <c r="C55" s="46" t="s">
        <v>48</v>
      </c>
      <c r="D55" s="103" t="s">
        <v>14</v>
      </c>
      <c r="E55" s="90">
        <v>108.25451365110817</v>
      </c>
      <c r="F55" s="90">
        <v>67.453544695305709</v>
      </c>
      <c r="G55" s="90">
        <v>71.684168939638894</v>
      </c>
      <c r="H55" s="90">
        <v>73.581129269885054</v>
      </c>
      <c r="I55" s="93">
        <v>91.922690938030939</v>
      </c>
      <c r="J55" s="93">
        <v>85.456287399855498</v>
      </c>
      <c r="K55" s="93">
        <v>66.698021383117819</v>
      </c>
      <c r="L55" s="93">
        <v>60.179832515759045</v>
      </c>
      <c r="M55" s="93">
        <v>70.797935828301704</v>
      </c>
    </row>
    <row r="56" spans="1:13" x14ac:dyDescent="0.25">
      <c r="A56" s="61">
        <v>25</v>
      </c>
      <c r="B56" s="61" t="s">
        <v>177</v>
      </c>
      <c r="C56" s="46" t="s">
        <v>49</v>
      </c>
      <c r="D56" s="103" t="s">
        <v>14</v>
      </c>
      <c r="E56" s="90" t="s">
        <v>1183</v>
      </c>
      <c r="F56" s="90" t="s">
        <v>1183</v>
      </c>
      <c r="G56" s="90" t="s">
        <v>1183</v>
      </c>
      <c r="H56" s="90" t="s">
        <v>1183</v>
      </c>
      <c r="I56" s="93">
        <v>110.45756629996129</v>
      </c>
      <c r="J56" s="93">
        <v>80.742925841398616</v>
      </c>
      <c r="K56" s="93">
        <v>71.301010832619369</v>
      </c>
      <c r="L56" s="93">
        <v>79.183673474371872</v>
      </c>
      <c r="M56" s="93">
        <v>91.876801913704924</v>
      </c>
    </row>
    <row r="57" spans="1:13" x14ac:dyDescent="0.25">
      <c r="A57" s="61">
        <v>26</v>
      </c>
      <c r="B57" s="61"/>
      <c r="C57" s="64" t="s">
        <v>57</v>
      </c>
      <c r="D57" s="104" t="s">
        <v>14</v>
      </c>
      <c r="E57" s="95">
        <v>69.9453690134943</v>
      </c>
      <c r="F57" s="95">
        <v>78.059047050824006</v>
      </c>
      <c r="G57" s="95">
        <v>74.511331788350049</v>
      </c>
      <c r="H57" s="95">
        <v>76.086646528161509</v>
      </c>
      <c r="I57" s="95">
        <v>68.451594186272416</v>
      </c>
      <c r="J57" s="95">
        <v>67.87132132447465</v>
      </c>
      <c r="K57" s="95">
        <v>55.553523835763201</v>
      </c>
      <c r="L57" s="95">
        <v>78.967029807085609</v>
      </c>
      <c r="M57" s="95">
        <v>101.09354237043358</v>
      </c>
    </row>
    <row r="58" spans="1:13" x14ac:dyDescent="0.25">
      <c r="A58" s="61">
        <v>26</v>
      </c>
      <c r="B58" s="61" t="s">
        <v>175</v>
      </c>
      <c r="C58" s="46" t="s">
        <v>51</v>
      </c>
      <c r="D58" s="103" t="s">
        <v>14</v>
      </c>
      <c r="E58" s="93">
        <v>72.163712768627846</v>
      </c>
      <c r="F58" s="93">
        <v>73.043535309091396</v>
      </c>
      <c r="G58" s="93">
        <v>78.182196431691395</v>
      </c>
      <c r="H58" s="93">
        <v>88.834547417085815</v>
      </c>
      <c r="I58" s="93">
        <v>93.425751183933812</v>
      </c>
      <c r="J58" s="93">
        <v>88.633693529960368</v>
      </c>
      <c r="K58" s="93">
        <v>73.269295148100227</v>
      </c>
      <c r="L58" s="93">
        <v>87.445198923872439</v>
      </c>
      <c r="M58" s="93">
        <v>131.15587263429524</v>
      </c>
    </row>
    <row r="59" spans="1:13" x14ac:dyDescent="0.25">
      <c r="A59" s="61">
        <v>26</v>
      </c>
      <c r="B59" s="61" t="s">
        <v>176</v>
      </c>
      <c r="C59" s="46" t="s">
        <v>52</v>
      </c>
      <c r="D59" s="103" t="s">
        <v>14</v>
      </c>
      <c r="E59" s="93">
        <v>77.601416086692836</v>
      </c>
      <c r="F59" s="93">
        <v>53.356541391444942</v>
      </c>
      <c r="G59" s="93">
        <v>52.690795290102997</v>
      </c>
      <c r="H59" s="93">
        <v>50.963143056270845</v>
      </c>
      <c r="I59" s="93">
        <v>24.855102279496176</v>
      </c>
      <c r="J59" s="93">
        <v>32.700888131451485</v>
      </c>
      <c r="K59" s="93">
        <v>29.106728003562718</v>
      </c>
      <c r="L59" s="93">
        <v>67.871689922654284</v>
      </c>
      <c r="M59" s="93">
        <v>70.654947137733046</v>
      </c>
    </row>
    <row r="60" spans="1:13" x14ac:dyDescent="0.25">
      <c r="A60" s="61">
        <v>26</v>
      </c>
      <c r="B60" s="61" t="s">
        <v>177</v>
      </c>
      <c r="C60" s="46" t="s">
        <v>53</v>
      </c>
      <c r="D60" s="103" t="s">
        <v>14</v>
      </c>
      <c r="E60" s="93">
        <v>91.005740534974692</v>
      </c>
      <c r="F60" s="93">
        <v>132.08050136980034</v>
      </c>
      <c r="G60" s="93">
        <v>136.43249714301186</v>
      </c>
      <c r="H60" s="93">
        <v>145.80754145350289</v>
      </c>
      <c r="I60" s="93">
        <v>160.30742244614274</v>
      </c>
      <c r="J60" s="93">
        <v>148.11212856062406</v>
      </c>
      <c r="K60" s="93">
        <v>89.370668671633865</v>
      </c>
      <c r="L60" s="93">
        <v>148.28154313208108</v>
      </c>
      <c r="M60" s="93">
        <v>307.72126187091573</v>
      </c>
    </row>
    <row r="61" spans="1:13" x14ac:dyDescent="0.25">
      <c r="A61" s="61">
        <v>26</v>
      </c>
      <c r="B61" s="61" t="s">
        <v>102</v>
      </c>
      <c r="C61" s="46" t="s">
        <v>54</v>
      </c>
      <c r="D61" s="103" t="s">
        <v>14</v>
      </c>
      <c r="E61" s="93">
        <v>76.36043014921772</v>
      </c>
      <c r="F61" s="93">
        <v>66.792923231774793</v>
      </c>
      <c r="G61" s="93">
        <v>69.862226397968612</v>
      </c>
      <c r="H61" s="93">
        <v>61.974649440885557</v>
      </c>
      <c r="I61" s="93">
        <v>41.18723063625476</v>
      </c>
      <c r="J61" s="93">
        <v>45.685388742020145</v>
      </c>
      <c r="K61" s="93">
        <v>31.971388797864289</v>
      </c>
      <c r="L61" s="93">
        <v>49.368197278731884</v>
      </c>
      <c r="M61" s="93">
        <v>54.687987469813393</v>
      </c>
    </row>
    <row r="62" spans="1:13" x14ac:dyDescent="0.25">
      <c r="A62" s="61">
        <v>26</v>
      </c>
      <c r="B62" s="61" t="s">
        <v>178</v>
      </c>
      <c r="C62" s="46" t="s">
        <v>55</v>
      </c>
      <c r="D62" s="103" t="s">
        <v>14</v>
      </c>
      <c r="E62" s="93">
        <v>35.199567778267614</v>
      </c>
      <c r="F62" s="93">
        <v>115.36085217792821</v>
      </c>
      <c r="G62" s="93">
        <v>104.19570907699456</v>
      </c>
      <c r="H62" s="93">
        <v>121.01144223437383</v>
      </c>
      <c r="I62" s="93">
        <v>67.197312103447175</v>
      </c>
      <c r="J62" s="93">
        <v>56.542252999055528</v>
      </c>
      <c r="K62" s="93">
        <v>31.193956439759713</v>
      </c>
      <c r="L62" s="93">
        <v>61.645000344592248</v>
      </c>
      <c r="M62" s="93">
        <v>34.054957972326903</v>
      </c>
    </row>
    <row r="63" spans="1:13" x14ac:dyDescent="0.25">
      <c r="A63" s="61">
        <v>26</v>
      </c>
      <c r="B63" s="61" t="s">
        <v>179</v>
      </c>
      <c r="C63" s="46" t="s">
        <v>56</v>
      </c>
      <c r="D63" s="103" t="s">
        <v>14</v>
      </c>
      <c r="E63" s="93">
        <v>105.59427545796675</v>
      </c>
      <c r="F63" s="93">
        <v>119.49515748823342</v>
      </c>
      <c r="G63" s="93">
        <v>88.542809700877186</v>
      </c>
      <c r="H63" s="93">
        <v>132.29072280523647</v>
      </c>
      <c r="I63" s="93">
        <v>63.369035799001033</v>
      </c>
      <c r="J63" s="93">
        <v>91.478944722581645</v>
      </c>
      <c r="K63" s="93">
        <v>83.189219776807136</v>
      </c>
      <c r="L63" s="93">
        <v>86.120317533202339</v>
      </c>
      <c r="M63" s="93">
        <v>89.247473656221175</v>
      </c>
    </row>
    <row r="64" spans="1:13" x14ac:dyDescent="0.25">
      <c r="A64" s="61">
        <v>27</v>
      </c>
      <c r="B64" s="61"/>
      <c r="C64" s="64" t="s">
        <v>59</v>
      </c>
      <c r="D64" s="104" t="s">
        <v>14</v>
      </c>
      <c r="E64" s="95">
        <v>105.79307116396855</v>
      </c>
      <c r="F64" s="95">
        <v>97.292687509654016</v>
      </c>
      <c r="G64" s="95">
        <v>95.387410825963244</v>
      </c>
      <c r="H64" s="95">
        <v>86.932422403380386</v>
      </c>
      <c r="I64" s="95">
        <v>136.57181093403068</v>
      </c>
      <c r="J64" s="95">
        <v>165.7701714297321</v>
      </c>
      <c r="K64" s="95">
        <v>135.13662904042474</v>
      </c>
      <c r="L64" s="95">
        <v>82.767171623237687</v>
      </c>
      <c r="M64" s="95">
        <v>172.92843445843073</v>
      </c>
    </row>
    <row r="65" spans="1:15" x14ac:dyDescent="0.25">
      <c r="A65" s="61">
        <v>27</v>
      </c>
      <c r="B65" s="61" t="s">
        <v>175</v>
      </c>
      <c r="C65" s="46" t="s">
        <v>59</v>
      </c>
      <c r="D65" s="103" t="s">
        <v>14</v>
      </c>
      <c r="E65" s="93">
        <v>105.79307116396855</v>
      </c>
      <c r="F65" s="93">
        <v>97.292687509654016</v>
      </c>
      <c r="G65" s="93">
        <v>95.387410825963244</v>
      </c>
      <c r="H65" s="93">
        <v>86.932422403380386</v>
      </c>
      <c r="I65" s="93">
        <v>136.57181093403068</v>
      </c>
      <c r="J65" s="93">
        <v>165.7701714297321</v>
      </c>
      <c r="K65" s="93">
        <v>135.13662904042474</v>
      </c>
      <c r="L65" s="93">
        <v>82.767171623237687</v>
      </c>
      <c r="M65" s="93">
        <v>172.92843445843073</v>
      </c>
    </row>
    <row r="66" spans="1:15" x14ac:dyDescent="0.25">
      <c r="A66" s="61">
        <v>28</v>
      </c>
      <c r="B66" s="61"/>
      <c r="C66" s="64" t="s">
        <v>64</v>
      </c>
      <c r="D66" s="104" t="s">
        <v>14</v>
      </c>
      <c r="E66" s="88">
        <v>73.808250796702197</v>
      </c>
      <c r="F66" s="95">
        <v>79.263610922349599</v>
      </c>
      <c r="G66" s="95">
        <v>80.300696690850515</v>
      </c>
      <c r="H66" s="95">
        <v>87.78847090234332</v>
      </c>
      <c r="I66" s="95">
        <v>72.292811010126357</v>
      </c>
      <c r="J66" s="95">
        <v>73.48868685187783</v>
      </c>
      <c r="K66" s="95">
        <v>64.638402127184605</v>
      </c>
      <c r="L66" s="95">
        <v>57.38957868876858</v>
      </c>
      <c r="M66" s="95">
        <v>60.867536699543649</v>
      </c>
    </row>
    <row r="67" spans="1:15" x14ac:dyDescent="0.25">
      <c r="A67" s="61">
        <v>28</v>
      </c>
      <c r="B67" s="61" t="s">
        <v>175</v>
      </c>
      <c r="C67" s="46" t="s">
        <v>60</v>
      </c>
      <c r="D67" s="103" t="s">
        <v>14</v>
      </c>
      <c r="E67" s="90" t="s">
        <v>1183</v>
      </c>
      <c r="F67" s="93">
        <v>71.34310531832719</v>
      </c>
      <c r="G67" s="93">
        <v>69.202484628828799</v>
      </c>
      <c r="H67" s="93">
        <v>78.745842332818697</v>
      </c>
      <c r="I67" s="93">
        <v>76.702608286679308</v>
      </c>
      <c r="J67" s="93">
        <v>55.681387452142225</v>
      </c>
      <c r="K67" s="93">
        <v>43.63483439220235</v>
      </c>
      <c r="L67" s="93">
        <v>41.404760703762456</v>
      </c>
      <c r="M67" s="93">
        <v>48.590412440348352</v>
      </c>
    </row>
    <row r="68" spans="1:15" x14ac:dyDescent="0.25">
      <c r="A68" s="61">
        <v>28</v>
      </c>
      <c r="B68" s="61" t="s">
        <v>176</v>
      </c>
      <c r="C68" s="46" t="s">
        <v>61</v>
      </c>
      <c r="D68" s="103" t="s">
        <v>14</v>
      </c>
      <c r="E68" s="90" t="s">
        <v>1183</v>
      </c>
      <c r="F68" s="93">
        <v>80.356920728527882</v>
      </c>
      <c r="G68" s="93">
        <v>130.37748090284089</v>
      </c>
      <c r="H68" s="93">
        <v>83.999544888777891</v>
      </c>
      <c r="I68" s="93">
        <v>67.351678969786747</v>
      </c>
      <c r="J68" s="93">
        <v>85.028050635353651</v>
      </c>
      <c r="K68" s="93">
        <v>83.437013375888213</v>
      </c>
      <c r="L68" s="93">
        <v>76.782070358186814</v>
      </c>
      <c r="M68" s="93">
        <v>65.881136812094653</v>
      </c>
    </row>
    <row r="69" spans="1:15" x14ac:dyDescent="0.25">
      <c r="A69" s="61">
        <v>28</v>
      </c>
      <c r="B69" s="61" t="s">
        <v>177</v>
      </c>
      <c r="C69" s="46" t="s">
        <v>62</v>
      </c>
      <c r="D69" s="103" t="s">
        <v>14</v>
      </c>
      <c r="E69" s="90" t="s">
        <v>1183</v>
      </c>
      <c r="F69" s="90" t="s">
        <v>1183</v>
      </c>
      <c r="G69" s="90" t="s">
        <v>1183</v>
      </c>
      <c r="H69" s="90" t="s">
        <v>1183</v>
      </c>
      <c r="I69" s="93">
        <v>104.6981485218972</v>
      </c>
      <c r="J69" s="93">
        <v>80.72999678374228</v>
      </c>
      <c r="K69" s="93">
        <v>75.303977259348699</v>
      </c>
      <c r="L69" s="93">
        <v>53.428987895969932</v>
      </c>
      <c r="M69" s="93">
        <v>79.246488259182257</v>
      </c>
    </row>
    <row r="70" spans="1:15" x14ac:dyDescent="0.25">
      <c r="A70" s="61">
        <v>28</v>
      </c>
      <c r="B70" s="61" t="s">
        <v>102</v>
      </c>
      <c r="C70" s="46" t="s">
        <v>63</v>
      </c>
      <c r="D70" s="103" t="s">
        <v>14</v>
      </c>
      <c r="E70" s="90">
        <v>73.808250796702197</v>
      </c>
      <c r="F70" s="93">
        <v>81.820192731284919</v>
      </c>
      <c r="G70" s="93">
        <v>80.246424034376602</v>
      </c>
      <c r="H70" s="93">
        <v>90.279744123570268</v>
      </c>
      <c r="I70" s="93">
        <v>66.890655257544111</v>
      </c>
      <c r="J70" s="93">
        <v>75.973702698985036</v>
      </c>
      <c r="K70" s="93">
        <v>65.888360046707703</v>
      </c>
      <c r="L70" s="93">
        <v>62.909085953666661</v>
      </c>
      <c r="M70" s="93">
        <v>65.346431760798922</v>
      </c>
    </row>
    <row r="71" spans="1:15" x14ac:dyDescent="0.25">
      <c r="A71" s="61">
        <v>29</v>
      </c>
      <c r="B71" s="61"/>
      <c r="C71" s="64" t="s">
        <v>68</v>
      </c>
      <c r="D71" s="104" t="s">
        <v>14</v>
      </c>
      <c r="E71" s="90" t="s">
        <v>1183</v>
      </c>
      <c r="F71" s="88">
        <v>94.605239389437742</v>
      </c>
      <c r="G71" s="88">
        <v>93.448079675610131</v>
      </c>
      <c r="H71" s="88">
        <v>87.888888320126952</v>
      </c>
      <c r="I71" s="88">
        <v>97.595085953809573</v>
      </c>
      <c r="J71" s="88">
        <v>95.16219199477554</v>
      </c>
      <c r="K71" s="88">
        <v>85.37162180081387</v>
      </c>
      <c r="L71" s="88">
        <v>78.792489951398224</v>
      </c>
      <c r="M71" s="88">
        <v>86.798719476345568</v>
      </c>
      <c r="O71" s="14"/>
    </row>
    <row r="72" spans="1:15" x14ac:dyDescent="0.25">
      <c r="A72" s="61">
        <v>29</v>
      </c>
      <c r="B72" s="61" t="s">
        <v>175</v>
      </c>
      <c r="C72" s="46" t="s">
        <v>70</v>
      </c>
      <c r="D72" s="103" t="s">
        <v>14</v>
      </c>
      <c r="E72" s="90" t="s">
        <v>1183</v>
      </c>
      <c r="F72" s="90">
        <v>91.748305437547785</v>
      </c>
      <c r="G72" s="90">
        <v>94.076147198298287</v>
      </c>
      <c r="H72" s="90">
        <v>88.146428348228284</v>
      </c>
      <c r="I72" s="90">
        <v>97.055712544492224</v>
      </c>
      <c r="J72" s="90">
        <v>90.464958006625409</v>
      </c>
      <c r="K72" s="90">
        <v>89.957360744363314</v>
      </c>
      <c r="L72" s="90">
        <v>63.707742853337329</v>
      </c>
      <c r="M72" s="90">
        <v>93.154422602978116</v>
      </c>
      <c r="O72" s="15"/>
    </row>
    <row r="73" spans="1:15" x14ac:dyDescent="0.25">
      <c r="A73" s="61">
        <v>29</v>
      </c>
      <c r="B73" s="61" t="s">
        <v>176</v>
      </c>
      <c r="C73" s="46" t="s">
        <v>65</v>
      </c>
      <c r="D73" s="103" t="s">
        <v>14</v>
      </c>
      <c r="E73" s="90" t="s">
        <v>1183</v>
      </c>
      <c r="F73" s="90">
        <v>107.18000810316408</v>
      </c>
      <c r="G73" s="90">
        <v>81.393913455649525</v>
      </c>
      <c r="H73" s="90">
        <v>82.281002308012091</v>
      </c>
      <c r="I73" s="90">
        <v>81.763468825988426</v>
      </c>
      <c r="J73" s="90">
        <v>82.570741713902976</v>
      </c>
      <c r="K73" s="90">
        <v>32.848326609594359</v>
      </c>
      <c r="L73" s="90">
        <v>85.164245144449765</v>
      </c>
      <c r="M73" s="90">
        <v>64.315363922627014</v>
      </c>
      <c r="O73" s="15"/>
    </row>
    <row r="74" spans="1:15" x14ac:dyDescent="0.25">
      <c r="A74" s="61">
        <v>29</v>
      </c>
      <c r="B74" s="61" t="s">
        <v>177</v>
      </c>
      <c r="C74" s="46" t="s">
        <v>66</v>
      </c>
      <c r="D74" s="103" t="s">
        <v>14</v>
      </c>
      <c r="E74" s="90" t="s">
        <v>1183</v>
      </c>
      <c r="F74" s="90">
        <v>97.123402764992093</v>
      </c>
      <c r="G74" s="90" t="s">
        <v>1183</v>
      </c>
      <c r="H74" s="90" t="s">
        <v>1183</v>
      </c>
      <c r="I74" s="90">
        <v>99.138937311499461</v>
      </c>
      <c r="J74" s="90">
        <v>104.77172562714891</v>
      </c>
      <c r="K74" s="90">
        <v>78.37150669035735</v>
      </c>
      <c r="L74" s="90">
        <v>90.503971421361257</v>
      </c>
      <c r="M74" s="90">
        <v>90.017178414443592</v>
      </c>
      <c r="O74" s="14"/>
    </row>
    <row r="75" spans="1:15" x14ac:dyDescent="0.25">
      <c r="A75" s="61">
        <v>29</v>
      </c>
      <c r="B75" s="61" t="s">
        <v>102</v>
      </c>
      <c r="C75" s="46" t="s">
        <v>67</v>
      </c>
      <c r="D75" s="103" t="s">
        <v>14</v>
      </c>
      <c r="E75" s="90" t="s">
        <v>1183</v>
      </c>
      <c r="F75" s="90" t="s">
        <v>1183</v>
      </c>
      <c r="G75" s="90" t="s">
        <v>1183</v>
      </c>
      <c r="H75" s="90" t="s">
        <v>1183</v>
      </c>
      <c r="I75" s="90">
        <v>111.75998228387601</v>
      </c>
      <c r="J75" s="90">
        <v>115.0708958758869</v>
      </c>
      <c r="K75" s="90">
        <v>50.377889495261044</v>
      </c>
      <c r="L75" s="90">
        <v>113.46361270139182</v>
      </c>
      <c r="M75" s="90">
        <v>65.457548948976736</v>
      </c>
      <c r="O75" s="14"/>
    </row>
    <row r="76" spans="1:15" x14ac:dyDescent="0.25">
      <c r="A76" s="61">
        <v>30</v>
      </c>
      <c r="B76" s="61"/>
      <c r="C76" s="64" t="s">
        <v>71</v>
      </c>
      <c r="D76" s="104" t="s">
        <v>14</v>
      </c>
      <c r="E76" s="90" t="s">
        <v>1183</v>
      </c>
      <c r="F76" s="90" t="s">
        <v>1183</v>
      </c>
      <c r="G76" s="90" t="s">
        <v>1183</v>
      </c>
      <c r="H76" s="90" t="s">
        <v>1183</v>
      </c>
      <c r="I76" s="88">
        <v>127.63880631942321</v>
      </c>
      <c r="J76" s="88">
        <v>199.40697376865535</v>
      </c>
      <c r="K76" s="88">
        <v>266.76033719797493</v>
      </c>
      <c r="L76" s="95">
        <v>180.57833995719773</v>
      </c>
      <c r="M76" s="95">
        <v>195.25713814170527</v>
      </c>
      <c r="N76" s="5"/>
      <c r="O76" s="7"/>
    </row>
    <row r="77" spans="1:15" x14ac:dyDescent="0.25">
      <c r="A77" s="61">
        <v>30</v>
      </c>
      <c r="B77" s="61" t="s">
        <v>175</v>
      </c>
      <c r="C77" s="46" t="s">
        <v>71</v>
      </c>
      <c r="D77" s="103" t="s">
        <v>14</v>
      </c>
      <c r="E77" s="90" t="s">
        <v>1183</v>
      </c>
      <c r="F77" s="90" t="s">
        <v>1183</v>
      </c>
      <c r="G77" s="90" t="s">
        <v>1183</v>
      </c>
      <c r="H77" s="90" t="s">
        <v>1183</v>
      </c>
      <c r="I77" s="90">
        <v>127.63880631942321</v>
      </c>
      <c r="J77" s="90">
        <v>199.40697376865535</v>
      </c>
      <c r="K77" s="90">
        <v>266.76033719797493</v>
      </c>
      <c r="L77" s="93">
        <v>180.57833995719773</v>
      </c>
      <c r="M77" s="93">
        <v>195.25713814170527</v>
      </c>
      <c r="N77" s="5"/>
      <c r="O77" s="7"/>
    </row>
    <row r="78" spans="1:15" x14ac:dyDescent="0.25">
      <c r="A78" s="61">
        <v>31</v>
      </c>
      <c r="B78" s="61"/>
      <c r="C78" s="64" t="s">
        <v>76</v>
      </c>
      <c r="D78" s="104" t="s">
        <v>14</v>
      </c>
      <c r="E78" s="88">
        <v>58.006924149130597</v>
      </c>
      <c r="F78" s="88">
        <v>155.7564159731424</v>
      </c>
      <c r="G78" s="88">
        <v>90.109050831983851</v>
      </c>
      <c r="H78" s="88">
        <v>130.06774731056214</v>
      </c>
      <c r="I78" s="88">
        <v>98.037649968084608</v>
      </c>
      <c r="J78" s="88">
        <v>99.570148832032118</v>
      </c>
      <c r="K78" s="88">
        <v>77.115480875086945</v>
      </c>
      <c r="L78" s="88">
        <v>70.415145130079111</v>
      </c>
      <c r="M78" s="88">
        <v>78.374069673969231</v>
      </c>
      <c r="N78" s="5"/>
      <c r="O78" s="7"/>
    </row>
    <row r="79" spans="1:15" x14ac:dyDescent="0.25">
      <c r="A79" s="61">
        <v>31</v>
      </c>
      <c r="B79" s="61" t="s">
        <v>175</v>
      </c>
      <c r="C79" s="46" t="s">
        <v>72</v>
      </c>
      <c r="D79" s="103" t="s">
        <v>14</v>
      </c>
      <c r="E79" s="90" t="s">
        <v>1183</v>
      </c>
      <c r="F79" s="90" t="s">
        <v>1183</v>
      </c>
      <c r="G79" s="90">
        <v>68.32841715136712</v>
      </c>
      <c r="H79" s="90">
        <v>75.793707099436787</v>
      </c>
      <c r="I79" s="90">
        <v>68.330243600269654</v>
      </c>
      <c r="J79" s="90" t="s">
        <v>1183</v>
      </c>
      <c r="K79" s="90" t="s">
        <v>1183</v>
      </c>
      <c r="L79" s="90">
        <v>63.393944076283091</v>
      </c>
      <c r="M79" s="90">
        <v>74.075527435614887</v>
      </c>
      <c r="N79" s="5"/>
      <c r="O79" s="7"/>
    </row>
    <row r="80" spans="1:15" x14ac:dyDescent="0.25">
      <c r="A80" s="61">
        <v>31</v>
      </c>
      <c r="B80" s="61" t="s">
        <v>176</v>
      </c>
      <c r="C80" s="46" t="s">
        <v>73</v>
      </c>
      <c r="D80" s="103" t="s">
        <v>14</v>
      </c>
      <c r="E80" s="90" t="s">
        <v>1183</v>
      </c>
      <c r="F80" s="90">
        <v>117.05701085937656</v>
      </c>
      <c r="G80" s="90">
        <v>76.410985472926129</v>
      </c>
      <c r="H80" s="90">
        <v>79.748355227259623</v>
      </c>
      <c r="I80" s="90">
        <v>130.75767488003422</v>
      </c>
      <c r="J80" s="90">
        <v>173.58479900339657</v>
      </c>
      <c r="K80" s="90">
        <v>88.817147947963917</v>
      </c>
      <c r="L80" s="90">
        <v>78.644421374573</v>
      </c>
      <c r="M80" s="90">
        <v>87.388493394969487</v>
      </c>
      <c r="N80" s="5"/>
      <c r="O80" s="7"/>
    </row>
    <row r="81" spans="1:15" x14ac:dyDescent="0.25">
      <c r="A81" s="61">
        <v>31</v>
      </c>
      <c r="B81" s="61" t="s">
        <v>177</v>
      </c>
      <c r="C81" s="46" t="s">
        <v>74</v>
      </c>
      <c r="D81" s="103" t="s">
        <v>14</v>
      </c>
      <c r="E81" s="90" t="s">
        <v>1183</v>
      </c>
      <c r="F81" s="90" t="s">
        <v>1183</v>
      </c>
      <c r="G81" s="90">
        <v>135.92843701458756</v>
      </c>
      <c r="H81" s="90">
        <v>165.59668688779666</v>
      </c>
      <c r="I81" s="90">
        <v>90.85255005384731</v>
      </c>
      <c r="J81" s="90">
        <v>128.74355526178525</v>
      </c>
      <c r="K81" s="90">
        <v>63.140798465084657</v>
      </c>
      <c r="L81" s="90">
        <v>62.249732516493616</v>
      </c>
      <c r="M81" s="90">
        <v>50.533241866110892</v>
      </c>
      <c r="N81" s="5"/>
      <c r="O81" s="7"/>
    </row>
    <row r="82" spans="1:15" x14ac:dyDescent="0.25">
      <c r="A82" s="61">
        <v>31</v>
      </c>
      <c r="B82" s="61" t="s">
        <v>102</v>
      </c>
      <c r="C82" s="46" t="s">
        <v>75</v>
      </c>
      <c r="D82" s="103" t="s">
        <v>14</v>
      </c>
      <c r="E82" s="90" t="s">
        <v>1183</v>
      </c>
      <c r="F82" s="90" t="s">
        <v>1183</v>
      </c>
      <c r="G82" s="90">
        <v>129.45406959496322</v>
      </c>
      <c r="H82" s="90">
        <v>127.99129350856276</v>
      </c>
      <c r="I82" s="90">
        <v>121.38910259827692</v>
      </c>
      <c r="J82" s="90">
        <v>117.46333202694827</v>
      </c>
      <c r="K82" s="90">
        <v>173.74036701830485</v>
      </c>
      <c r="L82" s="90">
        <v>69.908326357536168</v>
      </c>
      <c r="M82" s="90">
        <v>73.627681080213307</v>
      </c>
      <c r="N82" s="5"/>
      <c r="O82" s="7"/>
    </row>
    <row r="83" spans="1:15" x14ac:dyDescent="0.25">
      <c r="A83" s="61">
        <v>31</v>
      </c>
      <c r="B83" s="61" t="s">
        <v>178</v>
      </c>
      <c r="C83" s="46" t="s">
        <v>100</v>
      </c>
      <c r="D83" s="103" t="s">
        <v>14</v>
      </c>
      <c r="E83" s="90">
        <v>58.006924149130597</v>
      </c>
      <c r="F83" s="90">
        <v>138.76052445599231</v>
      </c>
      <c r="G83" s="90">
        <v>90.271212208091171</v>
      </c>
      <c r="H83" s="90">
        <v>147.01239055298961</v>
      </c>
      <c r="I83" s="90">
        <v>90.742247424228069</v>
      </c>
      <c r="J83" s="90">
        <v>86.533492829219668</v>
      </c>
      <c r="K83" s="90">
        <v>71.70354273944227</v>
      </c>
      <c r="L83" s="90">
        <v>71.26206650645689</v>
      </c>
      <c r="M83" s="90">
        <v>83.979890187363793</v>
      </c>
      <c r="N83" s="5"/>
      <c r="O83" s="7"/>
    </row>
    <row r="84" spans="1:15" x14ac:dyDescent="0.25">
      <c r="A84" s="61">
        <v>32</v>
      </c>
      <c r="B84" s="61"/>
      <c r="C84" s="64" t="s">
        <v>77</v>
      </c>
      <c r="D84" s="104" t="s">
        <v>14</v>
      </c>
      <c r="E84" s="90" t="s">
        <v>1183</v>
      </c>
      <c r="F84" s="88">
        <v>77.313978595676772</v>
      </c>
      <c r="G84" s="88">
        <v>79.118439175502772</v>
      </c>
      <c r="H84" s="88">
        <v>107.88099348229704</v>
      </c>
      <c r="I84" s="95">
        <v>93.954075942216392</v>
      </c>
      <c r="J84" s="95">
        <v>104.48374690183755</v>
      </c>
      <c r="K84" s="95">
        <v>153.25434055505397</v>
      </c>
      <c r="L84" s="95">
        <v>174.8870501358426</v>
      </c>
      <c r="M84" s="95">
        <v>115.76567215142708</v>
      </c>
      <c r="N84" s="17"/>
    </row>
    <row r="85" spans="1:15" ht="15.75" customHeight="1" x14ac:dyDescent="0.25">
      <c r="A85" s="61">
        <v>32</v>
      </c>
      <c r="B85" s="61" t="s">
        <v>175</v>
      </c>
      <c r="C85" s="46" t="s">
        <v>77</v>
      </c>
      <c r="D85" s="103" t="s">
        <v>14</v>
      </c>
      <c r="E85" s="90" t="s">
        <v>1183</v>
      </c>
      <c r="F85" s="90">
        <v>77.313978595676772</v>
      </c>
      <c r="G85" s="90">
        <v>79.118439175502772</v>
      </c>
      <c r="H85" s="90">
        <v>107.88099348229704</v>
      </c>
      <c r="I85" s="93">
        <v>93.954075942216392</v>
      </c>
      <c r="J85" s="93">
        <v>104.48374690183755</v>
      </c>
      <c r="K85" s="93">
        <v>153.25434055505397</v>
      </c>
      <c r="L85" s="93">
        <v>174.8870501358426</v>
      </c>
      <c r="M85" s="93">
        <v>115.76567215142708</v>
      </c>
      <c r="N85" s="5"/>
      <c r="O85" s="7"/>
    </row>
    <row r="86" spans="1:15" x14ac:dyDescent="0.25">
      <c r="A86" s="61">
        <v>33</v>
      </c>
      <c r="B86" s="61"/>
      <c r="C86" s="64" t="s">
        <v>81</v>
      </c>
      <c r="D86" s="104" t="s">
        <v>14</v>
      </c>
      <c r="E86" s="95">
        <v>76.117552524341775</v>
      </c>
      <c r="F86" s="95">
        <v>110.237300101304</v>
      </c>
      <c r="G86" s="95">
        <v>80.773403872714027</v>
      </c>
      <c r="H86" s="95">
        <v>123.01711238409565</v>
      </c>
      <c r="I86" s="95">
        <v>93.24314187292822</v>
      </c>
      <c r="J86" s="95">
        <v>84.977184891301818</v>
      </c>
      <c r="K86" s="95">
        <v>59.752999807547347</v>
      </c>
      <c r="L86" s="95">
        <v>70.305643127836916</v>
      </c>
      <c r="M86" s="95">
        <v>64.564959563320599</v>
      </c>
    </row>
    <row r="87" spans="1:15" x14ac:dyDescent="0.25">
      <c r="A87" s="61">
        <v>33</v>
      </c>
      <c r="B87" s="61" t="s">
        <v>175</v>
      </c>
      <c r="C87" s="46" t="s">
        <v>78</v>
      </c>
      <c r="D87" s="103" t="s">
        <v>14</v>
      </c>
      <c r="E87" s="90">
        <v>102.92000173817712</v>
      </c>
      <c r="F87" s="90" t="s">
        <v>1183</v>
      </c>
      <c r="G87" s="90" t="s">
        <v>1183</v>
      </c>
      <c r="H87" s="90" t="s">
        <v>1183</v>
      </c>
      <c r="I87" s="90">
        <v>61.308209547991375</v>
      </c>
      <c r="J87" s="90">
        <v>91.186967437875666</v>
      </c>
      <c r="K87" s="93">
        <v>62.297471560918702</v>
      </c>
      <c r="L87" s="93">
        <v>60.745554713324445</v>
      </c>
      <c r="M87" s="93">
        <v>62.703835648225571</v>
      </c>
    </row>
    <row r="88" spans="1:15" x14ac:dyDescent="0.25">
      <c r="A88" s="61">
        <v>33</v>
      </c>
      <c r="B88" s="61" t="s">
        <v>176</v>
      </c>
      <c r="C88" s="46" t="s">
        <v>80</v>
      </c>
      <c r="D88" s="103" t="s">
        <v>14</v>
      </c>
      <c r="E88" s="93">
        <v>56.078041936315472</v>
      </c>
      <c r="F88" s="93">
        <v>101.78835578864017</v>
      </c>
      <c r="G88" s="93">
        <v>71.304291252468175</v>
      </c>
      <c r="H88" s="93">
        <v>99.762010245216246</v>
      </c>
      <c r="I88" s="93">
        <v>84.919870284288038</v>
      </c>
      <c r="J88" s="93">
        <v>64.419592651036481</v>
      </c>
      <c r="K88" s="93">
        <v>63.157514373074271</v>
      </c>
      <c r="L88" s="93">
        <v>83.218995466149792</v>
      </c>
      <c r="M88" s="93">
        <v>78.19176090717076</v>
      </c>
    </row>
    <row r="89" spans="1:15" x14ac:dyDescent="0.25">
      <c r="A89" s="61">
        <v>33</v>
      </c>
      <c r="B89" s="61" t="s">
        <v>177</v>
      </c>
      <c r="C89" s="46" t="s">
        <v>79</v>
      </c>
      <c r="D89" s="103" t="s">
        <v>14</v>
      </c>
      <c r="E89" s="93">
        <v>76.601492319384064</v>
      </c>
      <c r="F89" s="93">
        <v>114.63997579772931</v>
      </c>
      <c r="G89" s="93">
        <v>83.544989146359768</v>
      </c>
      <c r="H89" s="93">
        <v>132.38009573482975</v>
      </c>
      <c r="I89" s="93">
        <v>114.20068696464187</v>
      </c>
      <c r="J89" s="93">
        <v>79.478835752756382</v>
      </c>
      <c r="K89" s="93">
        <v>45.970557508749103</v>
      </c>
      <c r="L89" s="93">
        <v>64.422322831220967</v>
      </c>
      <c r="M89" s="93">
        <v>41.740474270434056</v>
      </c>
    </row>
    <row r="90" spans="1:15" x14ac:dyDescent="0.25">
      <c r="A90" s="61">
        <v>34</v>
      </c>
      <c r="B90" s="61"/>
      <c r="C90" s="64" t="s">
        <v>83</v>
      </c>
      <c r="D90" s="104" t="s">
        <v>14</v>
      </c>
      <c r="E90" s="90" t="s">
        <v>1183</v>
      </c>
      <c r="F90" s="88">
        <v>88.674122231266679</v>
      </c>
      <c r="G90" s="88">
        <v>116.13340561713582</v>
      </c>
      <c r="H90" s="88">
        <v>111.22180214700147</v>
      </c>
      <c r="I90" s="88">
        <v>137.16657741476268</v>
      </c>
      <c r="J90" s="88">
        <v>103.10611316594118</v>
      </c>
      <c r="K90" s="88">
        <v>106.47108181288793</v>
      </c>
      <c r="L90" s="88">
        <v>99.776724264007569</v>
      </c>
      <c r="M90" s="88">
        <v>98.616317017417586</v>
      </c>
    </row>
    <row r="91" spans="1:15" x14ac:dyDescent="0.25">
      <c r="A91" s="61">
        <v>34</v>
      </c>
      <c r="B91" s="61" t="s">
        <v>175</v>
      </c>
      <c r="C91" s="46" t="s">
        <v>84</v>
      </c>
      <c r="D91" s="103" t="s">
        <v>14</v>
      </c>
      <c r="E91" s="90" t="s">
        <v>1183</v>
      </c>
      <c r="F91" s="90" t="s">
        <v>1183</v>
      </c>
      <c r="G91" s="90" t="s">
        <v>1183</v>
      </c>
      <c r="H91" s="90" t="s">
        <v>1183</v>
      </c>
      <c r="I91" s="90">
        <v>243.30800623639107</v>
      </c>
      <c r="J91" s="90">
        <v>131.37170324511453</v>
      </c>
      <c r="K91" s="90">
        <v>203.2290444181821</v>
      </c>
      <c r="L91" s="90">
        <v>156.08345052505067</v>
      </c>
      <c r="M91" s="90">
        <v>147.04866663626964</v>
      </c>
    </row>
    <row r="92" spans="1:15" x14ac:dyDescent="0.25">
      <c r="A92" s="61">
        <v>34</v>
      </c>
      <c r="B92" s="61" t="s">
        <v>176</v>
      </c>
      <c r="C92" s="46" t="s">
        <v>82</v>
      </c>
      <c r="D92" s="103" t="s">
        <v>14</v>
      </c>
      <c r="E92" s="90" t="s">
        <v>1183</v>
      </c>
      <c r="F92" s="90">
        <v>88.674122231266679</v>
      </c>
      <c r="G92" s="90">
        <v>116.13340561713582</v>
      </c>
      <c r="H92" s="90">
        <v>111.22180214700147</v>
      </c>
      <c r="I92" s="90">
        <v>72.096283959539193</v>
      </c>
      <c r="J92" s="90">
        <v>85.714666702486909</v>
      </c>
      <c r="K92" s="90">
        <v>73.824471874551946</v>
      </c>
      <c r="L92" s="90">
        <v>70.978790998762307</v>
      </c>
      <c r="M92" s="90">
        <v>84.555766627880843</v>
      </c>
    </row>
    <row r="93" spans="1:15" x14ac:dyDescent="0.25">
      <c r="A93" s="61">
        <v>35</v>
      </c>
      <c r="B93" s="61"/>
      <c r="C93" s="64" t="s">
        <v>90</v>
      </c>
      <c r="D93" s="104" t="s">
        <v>14</v>
      </c>
      <c r="E93" s="88">
        <v>66.377267689018311</v>
      </c>
      <c r="F93" s="88">
        <v>108.54081008470888</v>
      </c>
      <c r="G93" s="88">
        <v>63.139559004415787</v>
      </c>
      <c r="H93" s="88">
        <v>60.401466258066989</v>
      </c>
      <c r="I93" s="88">
        <v>57.210889907792307</v>
      </c>
      <c r="J93" s="88">
        <v>65.327222656916675</v>
      </c>
      <c r="K93" s="88">
        <v>56.519855973190026</v>
      </c>
      <c r="L93" s="88">
        <v>66.937904202372451</v>
      </c>
      <c r="M93" s="88">
        <v>61.518556734990192</v>
      </c>
      <c r="N93" s="13"/>
    </row>
    <row r="94" spans="1:15" x14ac:dyDescent="0.25">
      <c r="A94" s="61">
        <v>35</v>
      </c>
      <c r="B94" s="61" t="s">
        <v>175</v>
      </c>
      <c r="C94" s="46" t="s">
        <v>85</v>
      </c>
      <c r="D94" s="103" t="s">
        <v>14</v>
      </c>
      <c r="E94" s="90">
        <v>70.072452286798182</v>
      </c>
      <c r="F94" s="90">
        <v>144.60752318885969</v>
      </c>
      <c r="G94" s="90">
        <v>98.437334237885835</v>
      </c>
      <c r="H94" s="90">
        <v>75.660150447636127</v>
      </c>
      <c r="I94" s="90">
        <v>67.535719881881647</v>
      </c>
      <c r="J94" s="90">
        <v>81.144182562303214</v>
      </c>
      <c r="K94" s="90">
        <v>81.765134692508894</v>
      </c>
      <c r="L94" s="90">
        <v>72.084701038871245</v>
      </c>
      <c r="M94" s="90">
        <v>51.136174018726045</v>
      </c>
      <c r="N94" s="14"/>
    </row>
    <row r="95" spans="1:15" x14ac:dyDescent="0.25">
      <c r="A95" s="61">
        <v>35</v>
      </c>
      <c r="B95" s="61" t="s">
        <v>176</v>
      </c>
      <c r="C95" s="46" t="s">
        <v>86</v>
      </c>
      <c r="D95" s="103" t="s">
        <v>14</v>
      </c>
      <c r="E95" s="90" t="s">
        <v>1183</v>
      </c>
      <c r="F95" s="90">
        <v>107.31285683018103</v>
      </c>
      <c r="G95" s="90">
        <v>51.632328881224723</v>
      </c>
      <c r="H95" s="90">
        <v>55.700109514664696</v>
      </c>
      <c r="I95" s="90">
        <v>53.840056050095967</v>
      </c>
      <c r="J95" s="90">
        <v>60.579649804871877</v>
      </c>
      <c r="K95" s="90">
        <v>46.379959173762899</v>
      </c>
      <c r="L95" s="90">
        <v>33.144040677918028</v>
      </c>
      <c r="M95" s="90">
        <v>78.100062856033091</v>
      </c>
      <c r="N95" s="14"/>
    </row>
    <row r="96" spans="1:15" x14ac:dyDescent="0.25">
      <c r="A96" s="61">
        <v>35</v>
      </c>
      <c r="B96" s="61" t="s">
        <v>177</v>
      </c>
      <c r="C96" s="46" t="s">
        <v>87</v>
      </c>
      <c r="D96" s="103" t="s">
        <v>14</v>
      </c>
      <c r="E96" s="90" t="s">
        <v>1183</v>
      </c>
      <c r="F96" s="90" t="s">
        <v>1183</v>
      </c>
      <c r="G96" s="90" t="s">
        <v>1183</v>
      </c>
      <c r="H96" s="90" t="s">
        <v>1183</v>
      </c>
      <c r="I96" s="90">
        <v>52.632389257957584</v>
      </c>
      <c r="J96" s="90">
        <v>67.849987990784285</v>
      </c>
      <c r="K96" s="90">
        <v>28.258021435302723</v>
      </c>
      <c r="L96" s="90">
        <v>68.049142993014229</v>
      </c>
      <c r="M96" s="90">
        <v>70.35348692433935</v>
      </c>
      <c r="N96" s="14"/>
    </row>
    <row r="97" spans="1:14" x14ac:dyDescent="0.25">
      <c r="A97" s="61">
        <v>35</v>
      </c>
      <c r="B97" s="61" t="s">
        <v>102</v>
      </c>
      <c r="C97" s="46" t="s">
        <v>88</v>
      </c>
      <c r="D97" s="103" t="s">
        <v>14</v>
      </c>
      <c r="E97" s="90" t="s">
        <v>1183</v>
      </c>
      <c r="F97" s="90" t="s">
        <v>1183</v>
      </c>
      <c r="G97" s="90">
        <v>65.056502439180178</v>
      </c>
      <c r="H97" s="90">
        <v>69.00170146661263</v>
      </c>
      <c r="I97" s="90">
        <v>61.483346291275808</v>
      </c>
      <c r="J97" s="90">
        <v>51.058344323855692</v>
      </c>
      <c r="K97" s="90">
        <v>48.441176816157729</v>
      </c>
      <c r="L97" s="90">
        <v>92.784021284194793</v>
      </c>
      <c r="M97" s="90">
        <v>61.630452178510502</v>
      </c>
      <c r="N97" s="14"/>
    </row>
    <row r="98" spans="1:14" x14ac:dyDescent="0.25">
      <c r="A98" s="61">
        <v>35</v>
      </c>
      <c r="B98" s="61" t="s">
        <v>178</v>
      </c>
      <c r="C98" s="46" t="s">
        <v>91</v>
      </c>
      <c r="D98" s="103" t="s">
        <v>14</v>
      </c>
      <c r="E98" s="90">
        <v>65.632971671856041</v>
      </c>
      <c r="F98" s="90">
        <v>90.810845284764767</v>
      </c>
      <c r="G98" s="90">
        <v>63.407169207934373</v>
      </c>
      <c r="H98" s="90">
        <v>67.483073698746693</v>
      </c>
      <c r="I98" s="90">
        <v>32.282594630231046</v>
      </c>
      <c r="J98" s="90" t="s">
        <v>1183</v>
      </c>
      <c r="K98" s="90" t="s">
        <v>1183</v>
      </c>
      <c r="L98" s="90" t="s">
        <v>1183</v>
      </c>
      <c r="M98" s="90" t="s">
        <v>1183</v>
      </c>
      <c r="N98" s="14"/>
    </row>
    <row r="99" spans="1:14" x14ac:dyDescent="0.25">
      <c r="A99" s="61">
        <v>35</v>
      </c>
      <c r="B99" s="61" t="s">
        <v>179</v>
      </c>
      <c r="C99" s="46" t="s">
        <v>89</v>
      </c>
      <c r="D99" s="103" t="s">
        <v>14</v>
      </c>
      <c r="E99" s="90" t="s">
        <v>1183</v>
      </c>
      <c r="F99" s="90" t="s">
        <v>1183</v>
      </c>
      <c r="G99" s="90" t="s">
        <v>1183</v>
      </c>
      <c r="H99" s="90" t="s">
        <v>1183</v>
      </c>
      <c r="I99" s="90">
        <v>73.146618953832345</v>
      </c>
      <c r="J99" s="90">
        <v>47.001604053082751</v>
      </c>
      <c r="K99" s="90">
        <v>32.736416362718707</v>
      </c>
      <c r="L99" s="90">
        <v>54.083391391637825</v>
      </c>
      <c r="M99" s="90">
        <v>67.84776187498251</v>
      </c>
      <c r="N99" s="18"/>
    </row>
    <row r="100" spans="1:14" x14ac:dyDescent="0.25">
      <c r="A100" s="61">
        <v>36</v>
      </c>
      <c r="B100" s="61"/>
      <c r="C100" s="64" t="s">
        <v>97</v>
      </c>
      <c r="D100" s="104" t="s">
        <v>14</v>
      </c>
      <c r="E100" s="88">
        <v>88.836193031444424</v>
      </c>
      <c r="F100" s="88">
        <v>56.784131725702828</v>
      </c>
      <c r="G100" s="88">
        <v>66.408635322277689</v>
      </c>
      <c r="H100" s="88">
        <v>67.62593301305175</v>
      </c>
      <c r="I100" s="88">
        <v>43.903727746930386</v>
      </c>
      <c r="J100" s="88">
        <v>45.568294233774665</v>
      </c>
      <c r="K100" s="88">
        <v>33.811214450324947</v>
      </c>
      <c r="L100" s="88">
        <v>50.336274237310796</v>
      </c>
      <c r="M100" s="88">
        <v>44.309431866298716</v>
      </c>
    </row>
    <row r="101" spans="1:14" x14ac:dyDescent="0.25">
      <c r="A101" s="61">
        <v>36</v>
      </c>
      <c r="B101" s="61" t="s">
        <v>175</v>
      </c>
      <c r="C101" s="46" t="s">
        <v>92</v>
      </c>
      <c r="D101" s="103" t="s">
        <v>14</v>
      </c>
      <c r="E101" s="90">
        <v>83.234191171137496</v>
      </c>
      <c r="F101" s="90">
        <v>74.747887957393644</v>
      </c>
      <c r="G101" s="90">
        <v>69.772126716464797</v>
      </c>
      <c r="H101" s="90">
        <v>72.500948926608558</v>
      </c>
      <c r="I101" s="90">
        <v>38.857224230224837</v>
      </c>
      <c r="J101" s="90">
        <v>37.378547605083867</v>
      </c>
      <c r="K101" s="90">
        <v>25.85447133719147</v>
      </c>
      <c r="L101" s="90">
        <v>37.678847536936743</v>
      </c>
      <c r="M101" s="90">
        <v>32.605021095532692</v>
      </c>
    </row>
    <row r="102" spans="1:14" x14ac:dyDescent="0.25">
      <c r="A102" s="61">
        <v>36</v>
      </c>
      <c r="B102" s="61" t="s">
        <v>176</v>
      </c>
      <c r="C102" s="46" t="s">
        <v>93</v>
      </c>
      <c r="D102" s="103" t="s">
        <v>14</v>
      </c>
      <c r="E102" s="90">
        <v>102.63283590521117</v>
      </c>
      <c r="F102" s="90">
        <v>74.06090696585332</v>
      </c>
      <c r="G102" s="90">
        <v>82.532730978481439</v>
      </c>
      <c r="H102" s="90">
        <v>84.848278263634157</v>
      </c>
      <c r="I102" s="90">
        <v>62.954588207935977</v>
      </c>
      <c r="J102" s="90">
        <v>52.993671464284233</v>
      </c>
      <c r="K102" s="90">
        <v>40.489535448332553</v>
      </c>
      <c r="L102" s="90">
        <v>51.193848759567132</v>
      </c>
      <c r="M102" s="90">
        <v>41.382466024055802</v>
      </c>
    </row>
    <row r="103" spans="1:14" x14ac:dyDescent="0.25">
      <c r="A103" s="61">
        <v>36</v>
      </c>
      <c r="B103" s="61" t="s">
        <v>177</v>
      </c>
      <c r="C103" s="46" t="s">
        <v>94</v>
      </c>
      <c r="D103" s="103" t="s">
        <v>14</v>
      </c>
      <c r="E103" s="90">
        <v>65.712252953919815</v>
      </c>
      <c r="F103" s="90">
        <v>93.664223072000297</v>
      </c>
      <c r="G103" s="90" t="s">
        <v>1183</v>
      </c>
      <c r="H103" s="90">
        <v>84.799236242037338</v>
      </c>
      <c r="I103" s="90">
        <v>46.058518190038306</v>
      </c>
      <c r="J103" s="90">
        <v>97.231783011827645</v>
      </c>
      <c r="K103" s="90">
        <v>96.748987909155218</v>
      </c>
      <c r="L103" s="90">
        <v>76.534148103954394</v>
      </c>
      <c r="M103" s="90">
        <v>68.974454500470529</v>
      </c>
    </row>
    <row r="104" spans="1:14" x14ac:dyDescent="0.25">
      <c r="A104" s="61">
        <v>36</v>
      </c>
      <c r="B104" s="61" t="s">
        <v>102</v>
      </c>
      <c r="C104" s="46" t="s">
        <v>95</v>
      </c>
      <c r="D104" s="103" t="s">
        <v>14</v>
      </c>
      <c r="E104" s="90">
        <v>63.862432853446442</v>
      </c>
      <c r="F104" s="90">
        <v>58.868806558292</v>
      </c>
      <c r="G104" s="90">
        <v>46.471896731211373</v>
      </c>
      <c r="H104" s="90">
        <v>42.096765121515993</v>
      </c>
      <c r="I104" s="90">
        <v>33.571349773310786</v>
      </c>
      <c r="J104" s="90" t="s">
        <v>1183</v>
      </c>
      <c r="K104" s="90" t="s">
        <v>1183</v>
      </c>
      <c r="L104" s="90" t="s">
        <v>1183</v>
      </c>
      <c r="M104" s="90" t="s">
        <v>1183</v>
      </c>
    </row>
    <row r="105" spans="1:14" x14ac:dyDescent="0.25">
      <c r="A105" s="61">
        <v>36</v>
      </c>
      <c r="B105" s="61" t="s">
        <v>178</v>
      </c>
      <c r="C105" s="46" t="s">
        <v>96</v>
      </c>
      <c r="D105" s="103" t="s">
        <v>14</v>
      </c>
      <c r="E105" s="90">
        <v>105.25638774191522</v>
      </c>
      <c r="F105" s="90">
        <v>50.244653069965004</v>
      </c>
      <c r="G105" s="90">
        <v>63.315695576622417</v>
      </c>
      <c r="H105" s="90">
        <v>61.998639701002823</v>
      </c>
      <c r="I105" s="90">
        <v>46.068245966191348</v>
      </c>
      <c r="J105" s="90">
        <v>53.232294069935186</v>
      </c>
      <c r="K105" s="90">
        <v>44.330828506292299</v>
      </c>
      <c r="L105" s="90">
        <v>70.440713168449989</v>
      </c>
      <c r="M105" s="90">
        <v>56.042359937414417</v>
      </c>
    </row>
    <row r="107" spans="1:14" x14ac:dyDescent="0.25">
      <c r="C107" s="1"/>
      <c r="D107" s="32"/>
      <c r="E107" s="23"/>
      <c r="F107" s="23"/>
      <c r="G107" s="23"/>
      <c r="H107" s="23"/>
      <c r="I107" s="23"/>
      <c r="J107" s="23"/>
      <c r="K107" s="23"/>
      <c r="L107" s="23"/>
      <c r="M107" s="23"/>
    </row>
    <row r="108" spans="1:14" x14ac:dyDescent="0.25">
      <c r="C108" s="1"/>
      <c r="D108" s="32"/>
      <c r="E108" s="23"/>
      <c r="F108" s="23"/>
      <c r="G108" s="23"/>
      <c r="H108" s="23"/>
      <c r="I108" s="23"/>
      <c r="J108" s="23"/>
      <c r="K108" s="23"/>
      <c r="L108" s="23"/>
      <c r="M108" s="23"/>
    </row>
    <row r="109" spans="1:14" x14ac:dyDescent="0.25">
      <c r="A109" s="147"/>
      <c r="B109" s="147"/>
      <c r="C109" s="147"/>
      <c r="D109" s="127">
        <v>1895</v>
      </c>
      <c r="E109" s="127">
        <v>1914</v>
      </c>
      <c r="F109" s="127">
        <v>1935</v>
      </c>
      <c r="G109" s="127">
        <v>1946</v>
      </c>
      <c r="H109" s="127">
        <v>1953</v>
      </c>
      <c r="I109" s="127">
        <v>1963</v>
      </c>
      <c r="J109" s="127">
        <v>1973</v>
      </c>
      <c r="K109" s="127">
        <v>1984</v>
      </c>
      <c r="L109" s="127">
        <v>1993</v>
      </c>
      <c r="M109" s="127">
        <v>2003</v>
      </c>
    </row>
    <row r="110" spans="1:14" x14ac:dyDescent="0.25">
      <c r="A110" s="61"/>
      <c r="B110" s="61"/>
      <c r="C110" s="62" t="s">
        <v>98</v>
      </c>
      <c r="D110" s="105" t="s">
        <v>14</v>
      </c>
      <c r="E110" s="98">
        <v>99.99925593395956</v>
      </c>
      <c r="F110" s="98">
        <v>100.00012744712312</v>
      </c>
      <c r="G110" s="98">
        <v>99.999468633682028</v>
      </c>
      <c r="H110" s="98">
        <v>100.00040772066374</v>
      </c>
      <c r="I110" s="98">
        <v>99.999988516965686</v>
      </c>
      <c r="J110" s="98">
        <v>99.999940675969853</v>
      </c>
      <c r="K110" s="98">
        <v>99.998976424985727</v>
      </c>
      <c r="L110" s="98">
        <v>99.999932194116866</v>
      </c>
      <c r="M110" s="98">
        <v>99.999761079579699</v>
      </c>
    </row>
    <row r="111" spans="1:14" x14ac:dyDescent="0.25">
      <c r="A111" s="61">
        <v>15</v>
      </c>
      <c r="B111" s="61"/>
      <c r="C111" s="64" t="s">
        <v>23</v>
      </c>
      <c r="D111" s="103" t="s">
        <v>14</v>
      </c>
      <c r="E111" s="90">
        <v>118.22195797394409</v>
      </c>
      <c r="F111" s="90">
        <v>125.20322941258082</v>
      </c>
      <c r="G111" s="90">
        <v>103.83422338055324</v>
      </c>
      <c r="H111" s="90">
        <v>101.97292285618946</v>
      </c>
      <c r="I111" s="90">
        <v>104.16880002565657</v>
      </c>
      <c r="J111" s="90">
        <v>96.910693471352346</v>
      </c>
      <c r="K111" s="90">
        <v>67.825049401722907</v>
      </c>
      <c r="L111" s="90">
        <v>79.709205096694106</v>
      </c>
      <c r="M111" s="90">
        <v>81.914757839937337</v>
      </c>
    </row>
    <row r="112" spans="1:14" x14ac:dyDescent="0.25">
      <c r="A112" s="61">
        <v>16</v>
      </c>
      <c r="B112" s="61"/>
      <c r="C112" s="64" t="s">
        <v>17</v>
      </c>
      <c r="D112" s="103" t="s">
        <v>14</v>
      </c>
      <c r="E112" s="90">
        <v>268.98821098723289</v>
      </c>
      <c r="F112" s="90">
        <v>68.572384349818421</v>
      </c>
      <c r="G112" s="90">
        <v>339.33463241483253</v>
      </c>
      <c r="H112" s="90">
        <v>387.66049817387182</v>
      </c>
      <c r="I112" s="90">
        <v>444.72293921365997</v>
      </c>
      <c r="J112" s="90">
        <v>118.14110702641049</v>
      </c>
      <c r="K112" s="90">
        <v>464.48222781964188</v>
      </c>
      <c r="L112" s="90">
        <v>899.68937806903193</v>
      </c>
      <c r="M112" s="90">
        <v>95.499804736646325</v>
      </c>
    </row>
    <row r="113" spans="1:13" x14ac:dyDescent="0.25">
      <c r="A113" s="61">
        <v>17</v>
      </c>
      <c r="B113" s="61"/>
      <c r="C113" s="64" t="s">
        <v>21</v>
      </c>
      <c r="D113" s="103" t="s">
        <v>14</v>
      </c>
      <c r="E113" s="90">
        <v>49.308809986208495</v>
      </c>
      <c r="F113" s="90">
        <v>71.912059980593668</v>
      </c>
      <c r="G113" s="90">
        <v>115.18226291308791</v>
      </c>
      <c r="H113" s="90">
        <v>95.97324500862581</v>
      </c>
      <c r="I113" s="90">
        <v>84.497578200810253</v>
      </c>
      <c r="J113" s="90">
        <v>90.82928398681247</v>
      </c>
      <c r="K113" s="90">
        <v>109.18512141260038</v>
      </c>
      <c r="L113" s="90">
        <v>70.53232867987083</v>
      </c>
      <c r="M113" s="90">
        <v>74.890059692017019</v>
      </c>
    </row>
    <row r="114" spans="1:13" x14ac:dyDescent="0.25">
      <c r="A114" s="61">
        <v>18</v>
      </c>
      <c r="B114" s="61"/>
      <c r="C114" s="64" t="s">
        <v>22</v>
      </c>
      <c r="D114" s="103" t="s">
        <v>14</v>
      </c>
      <c r="E114" s="90">
        <v>95.259289543193745</v>
      </c>
      <c r="F114" s="90">
        <v>128.15830509027091</v>
      </c>
      <c r="G114" s="90">
        <v>113.9774956465004</v>
      </c>
      <c r="H114" s="90">
        <v>112.43356821760771</v>
      </c>
      <c r="I114" s="90">
        <v>71.137963207053389</v>
      </c>
      <c r="J114" s="90">
        <v>58.901202066350585</v>
      </c>
      <c r="K114" s="90">
        <v>57.876904166343785</v>
      </c>
      <c r="L114" s="90">
        <v>53.040558980054918</v>
      </c>
      <c r="M114" s="90">
        <v>51.204358902231832</v>
      </c>
    </row>
    <row r="115" spans="1:13" x14ac:dyDescent="0.25">
      <c r="A115" s="61">
        <v>19</v>
      </c>
      <c r="B115" s="61"/>
      <c r="C115" s="64" t="s">
        <v>1170</v>
      </c>
      <c r="D115" s="103" t="s">
        <v>14</v>
      </c>
      <c r="E115" s="90">
        <v>88.581684951745572</v>
      </c>
      <c r="F115" s="90">
        <v>71.241093173572821</v>
      </c>
      <c r="G115" s="90">
        <v>89.596114858396518</v>
      </c>
      <c r="H115" s="90">
        <v>91.221906132612048</v>
      </c>
      <c r="I115" s="90">
        <v>66.135467804996438</v>
      </c>
      <c r="J115" s="90">
        <v>54.434408779255378</v>
      </c>
      <c r="K115" s="90">
        <v>51.258363422952264</v>
      </c>
      <c r="L115" s="90">
        <v>54.911701273128493</v>
      </c>
      <c r="M115" s="90">
        <v>56.796733270612201</v>
      </c>
    </row>
    <row r="116" spans="1:13" x14ac:dyDescent="0.25">
      <c r="A116" s="61">
        <v>20</v>
      </c>
      <c r="B116" s="61"/>
      <c r="C116" s="64" t="s">
        <v>29</v>
      </c>
      <c r="D116" s="103" t="s">
        <v>14</v>
      </c>
      <c r="E116" s="90">
        <v>89.906625547410471</v>
      </c>
      <c r="F116" s="90">
        <v>74.512650620133456</v>
      </c>
      <c r="G116" s="90">
        <v>57.810598807652646</v>
      </c>
      <c r="H116" s="90">
        <v>50.01545059542628</v>
      </c>
      <c r="I116" s="90">
        <v>38.901369225774147</v>
      </c>
      <c r="J116" s="90">
        <v>46.768299449598615</v>
      </c>
      <c r="K116" s="90">
        <v>31.426873721108034</v>
      </c>
      <c r="L116" s="90">
        <v>41.511799708914715</v>
      </c>
      <c r="M116" s="90">
        <v>48.443780662733353</v>
      </c>
    </row>
    <row r="117" spans="1:13" x14ac:dyDescent="0.25">
      <c r="A117" s="61">
        <v>21</v>
      </c>
      <c r="B117" s="61"/>
      <c r="C117" s="64" t="s">
        <v>1171</v>
      </c>
      <c r="D117" s="103" t="s">
        <v>14</v>
      </c>
      <c r="E117" s="90">
        <v>77.795007538601567</v>
      </c>
      <c r="F117" s="90">
        <v>73.638474918977835</v>
      </c>
      <c r="G117" s="90">
        <v>101.37980391216119</v>
      </c>
      <c r="H117" s="90">
        <v>105.4240713313045</v>
      </c>
      <c r="I117" s="90">
        <v>124.62384178422306</v>
      </c>
      <c r="J117" s="90">
        <v>118.74762158731663</v>
      </c>
      <c r="K117" s="90">
        <v>108.47524889157559</v>
      </c>
      <c r="L117" s="90">
        <v>93.335387147954862</v>
      </c>
      <c r="M117" s="90">
        <v>152.97185891732255</v>
      </c>
    </row>
    <row r="118" spans="1:13" x14ac:dyDescent="0.25">
      <c r="A118" s="61">
        <v>22</v>
      </c>
      <c r="B118" s="61"/>
      <c r="C118" s="64" t="s">
        <v>38</v>
      </c>
      <c r="D118" s="103" t="s">
        <v>14</v>
      </c>
      <c r="E118" s="90">
        <v>96.631918819999143</v>
      </c>
      <c r="F118" s="90">
        <v>158.83622332965226</v>
      </c>
      <c r="G118" s="90">
        <v>92.954372031911632</v>
      </c>
      <c r="H118" s="90">
        <v>104.35787538780112</v>
      </c>
      <c r="I118" s="90">
        <v>77.278586438501137</v>
      </c>
      <c r="J118" s="90">
        <v>83.94812205046162</v>
      </c>
      <c r="K118" s="90">
        <v>75.934565088042774</v>
      </c>
      <c r="L118" s="90">
        <v>106.67177112807269</v>
      </c>
      <c r="M118" s="90">
        <v>68.524202362640253</v>
      </c>
    </row>
    <row r="119" spans="1:13" x14ac:dyDescent="0.25">
      <c r="A119" s="61">
        <v>23</v>
      </c>
      <c r="B119" s="61"/>
      <c r="C119" s="64" t="s">
        <v>39</v>
      </c>
      <c r="D119" s="103" t="s">
        <v>14</v>
      </c>
      <c r="E119" s="90">
        <v>218.06664620367118</v>
      </c>
      <c r="F119" s="90">
        <v>207.44927307592516</v>
      </c>
      <c r="G119" s="90">
        <v>460.07073659435656</v>
      </c>
      <c r="H119" s="90">
        <v>585.85929901084876</v>
      </c>
      <c r="I119" s="90">
        <v>597.92476378035212</v>
      </c>
      <c r="J119" s="90">
        <v>805.5775612336854</v>
      </c>
      <c r="K119" s="90">
        <v>2243.188853523754</v>
      </c>
      <c r="L119" s="90">
        <v>1538.4399393932315</v>
      </c>
      <c r="M119" s="90">
        <v>844.21059630162176</v>
      </c>
    </row>
    <row r="120" spans="1:13" x14ac:dyDescent="0.25">
      <c r="A120" s="61">
        <v>24</v>
      </c>
      <c r="B120" s="61"/>
      <c r="C120" s="64" t="s">
        <v>44</v>
      </c>
      <c r="D120" s="103" t="s">
        <v>14</v>
      </c>
      <c r="E120" s="90">
        <v>141.50844622349666</v>
      </c>
      <c r="F120" s="90">
        <v>108.92109359488776</v>
      </c>
      <c r="G120" s="90">
        <v>152.82909762774563</v>
      </c>
      <c r="H120" s="90">
        <v>149.56364432376969</v>
      </c>
      <c r="I120" s="90">
        <v>165.09979894358659</v>
      </c>
      <c r="J120" s="90">
        <v>169.69034391307304</v>
      </c>
      <c r="K120" s="90">
        <v>186.63498022054404</v>
      </c>
      <c r="L120" s="90">
        <v>179.54166098999727</v>
      </c>
      <c r="M120" s="90">
        <v>190.67539690243228</v>
      </c>
    </row>
    <row r="121" spans="1:13" x14ac:dyDescent="0.25">
      <c r="A121" s="61">
        <v>25</v>
      </c>
      <c r="B121" s="61"/>
      <c r="C121" s="64" t="s">
        <v>50</v>
      </c>
      <c r="D121" s="103" t="s">
        <v>14</v>
      </c>
      <c r="E121" s="90">
        <v>108.25451365110817</v>
      </c>
      <c r="F121" s="90">
        <v>121.11494261756226</v>
      </c>
      <c r="G121" s="90">
        <v>124.3055638351732</v>
      </c>
      <c r="H121" s="90">
        <v>117.40107049897814</v>
      </c>
      <c r="I121" s="90">
        <v>147.58454750026175</v>
      </c>
      <c r="J121" s="90">
        <v>119.34870376403053</v>
      </c>
      <c r="K121" s="90">
        <v>81.291306863809112</v>
      </c>
      <c r="L121" s="90">
        <v>77.922881033987082</v>
      </c>
      <c r="M121" s="90">
        <v>93.678086017855094</v>
      </c>
    </row>
    <row r="122" spans="1:13" x14ac:dyDescent="0.25">
      <c r="A122" s="61">
        <v>26</v>
      </c>
      <c r="B122" s="61"/>
      <c r="C122" s="64" t="s">
        <v>57</v>
      </c>
      <c r="D122" s="103" t="s">
        <v>14</v>
      </c>
      <c r="E122" s="90">
        <v>69.9453690134943</v>
      </c>
      <c r="F122" s="90">
        <v>78.059047050824006</v>
      </c>
      <c r="G122" s="90">
        <v>74.511331788350049</v>
      </c>
      <c r="H122" s="90">
        <v>76.086646528161509</v>
      </c>
      <c r="I122" s="90">
        <v>68.451594186272416</v>
      </c>
      <c r="J122" s="90">
        <v>67.87132132447465</v>
      </c>
      <c r="K122" s="90">
        <v>55.553523835763201</v>
      </c>
      <c r="L122" s="90">
        <v>78.967029807085609</v>
      </c>
      <c r="M122" s="90">
        <v>101.09354237043358</v>
      </c>
    </row>
    <row r="123" spans="1:13" x14ac:dyDescent="0.25">
      <c r="A123" s="61">
        <v>27</v>
      </c>
      <c r="B123" s="61"/>
      <c r="C123" s="64" t="s">
        <v>59</v>
      </c>
      <c r="D123" s="103" t="s">
        <v>14</v>
      </c>
      <c r="E123" s="90">
        <v>105.79307116396855</v>
      </c>
      <c r="F123" s="90">
        <v>97.292687509654016</v>
      </c>
      <c r="G123" s="90">
        <v>95.387410825963244</v>
      </c>
      <c r="H123" s="90">
        <v>86.932422403380386</v>
      </c>
      <c r="I123" s="90">
        <v>136.57181093403068</v>
      </c>
      <c r="J123" s="90">
        <v>165.7701714297321</v>
      </c>
      <c r="K123" s="90">
        <v>135.13662904042474</v>
      </c>
      <c r="L123" s="90">
        <v>82.767171623237687</v>
      </c>
      <c r="M123" s="90">
        <v>172.92843445843073</v>
      </c>
    </row>
    <row r="124" spans="1:13" x14ac:dyDescent="0.25">
      <c r="A124" s="61">
        <v>28</v>
      </c>
      <c r="B124" s="61"/>
      <c r="C124" s="64" t="s">
        <v>64</v>
      </c>
      <c r="D124" s="103" t="s">
        <v>14</v>
      </c>
      <c r="E124" s="90">
        <v>73.808250796702197</v>
      </c>
      <c r="F124" s="90">
        <v>79.263610922349599</v>
      </c>
      <c r="G124" s="90">
        <v>80.300696690850515</v>
      </c>
      <c r="H124" s="90">
        <v>87.78847090234332</v>
      </c>
      <c r="I124" s="90">
        <v>72.292811010126357</v>
      </c>
      <c r="J124" s="90">
        <v>73.48868685187783</v>
      </c>
      <c r="K124" s="90">
        <v>64.638402127184605</v>
      </c>
      <c r="L124" s="90">
        <v>57.38957868876858</v>
      </c>
      <c r="M124" s="90">
        <v>60.867536699543649</v>
      </c>
    </row>
    <row r="125" spans="1:13" x14ac:dyDescent="0.25">
      <c r="A125" s="61">
        <v>29</v>
      </c>
      <c r="B125" s="61"/>
      <c r="C125" s="64" t="s">
        <v>68</v>
      </c>
      <c r="D125" s="103" t="s">
        <v>14</v>
      </c>
      <c r="E125" s="90" t="s">
        <v>1183</v>
      </c>
      <c r="F125" s="90">
        <v>94.605239389437742</v>
      </c>
      <c r="G125" s="90">
        <v>93.448079675610131</v>
      </c>
      <c r="H125" s="90">
        <v>87.888888320126952</v>
      </c>
      <c r="I125" s="90">
        <v>97.595085953809573</v>
      </c>
      <c r="J125" s="90">
        <v>95.16219199477554</v>
      </c>
      <c r="K125" s="90">
        <v>85.37162180081387</v>
      </c>
      <c r="L125" s="90">
        <v>78.792489951398224</v>
      </c>
      <c r="M125" s="90">
        <v>86.798719476345568</v>
      </c>
    </row>
    <row r="126" spans="1:13" x14ac:dyDescent="0.25">
      <c r="A126" s="61">
        <v>30</v>
      </c>
      <c r="B126" s="61"/>
      <c r="C126" s="64" t="s">
        <v>71</v>
      </c>
      <c r="D126" s="103" t="s">
        <v>14</v>
      </c>
      <c r="E126" s="90" t="s">
        <v>1183</v>
      </c>
      <c r="F126" s="90" t="s">
        <v>1183</v>
      </c>
      <c r="G126" s="90" t="s">
        <v>1183</v>
      </c>
      <c r="H126" s="90" t="s">
        <v>1183</v>
      </c>
      <c r="I126" s="90">
        <v>127.63880631942321</v>
      </c>
      <c r="J126" s="90">
        <v>199.40697376865535</v>
      </c>
      <c r="K126" s="90">
        <v>266.76033719797493</v>
      </c>
      <c r="L126" s="90">
        <v>180.57833995719773</v>
      </c>
      <c r="M126" s="90">
        <v>195.25713814170527</v>
      </c>
    </row>
    <row r="127" spans="1:13" x14ac:dyDescent="0.25">
      <c r="A127" s="61">
        <v>31</v>
      </c>
      <c r="B127" s="61"/>
      <c r="C127" s="64" t="s">
        <v>76</v>
      </c>
      <c r="D127" s="103" t="s">
        <v>14</v>
      </c>
      <c r="E127" s="90">
        <v>58.006924149130597</v>
      </c>
      <c r="F127" s="90">
        <v>155.7564159731424</v>
      </c>
      <c r="G127" s="90">
        <v>90.109050831983851</v>
      </c>
      <c r="H127" s="90">
        <v>130.06774731056214</v>
      </c>
      <c r="I127" s="90">
        <v>98.037649968084608</v>
      </c>
      <c r="J127" s="90">
        <v>99.570148832032118</v>
      </c>
      <c r="K127" s="90">
        <v>77.115480875086945</v>
      </c>
      <c r="L127" s="90">
        <v>70.415145130079111</v>
      </c>
      <c r="M127" s="90">
        <v>78.374069673969231</v>
      </c>
    </row>
    <row r="128" spans="1:13" x14ac:dyDescent="0.25">
      <c r="A128" s="61">
        <v>32</v>
      </c>
      <c r="B128" s="61"/>
      <c r="C128" s="64" t="s">
        <v>77</v>
      </c>
      <c r="D128" s="103" t="s">
        <v>14</v>
      </c>
      <c r="E128" s="90" t="s">
        <v>1183</v>
      </c>
      <c r="F128" s="90">
        <v>77.313978595676772</v>
      </c>
      <c r="G128" s="90">
        <v>79.118439175502772</v>
      </c>
      <c r="H128" s="90">
        <v>107.88099348229704</v>
      </c>
      <c r="I128" s="90">
        <v>93.954075942216392</v>
      </c>
      <c r="J128" s="90">
        <v>104.48374690183755</v>
      </c>
      <c r="K128" s="90">
        <v>153.25434055505397</v>
      </c>
      <c r="L128" s="90">
        <v>174.8870501358426</v>
      </c>
      <c r="M128" s="90">
        <v>115.76567215142708</v>
      </c>
    </row>
    <row r="129" spans="1:13" x14ac:dyDescent="0.25">
      <c r="A129" s="61">
        <v>33</v>
      </c>
      <c r="B129" s="61"/>
      <c r="C129" s="64" t="s">
        <v>81</v>
      </c>
      <c r="D129" s="103" t="s">
        <v>14</v>
      </c>
      <c r="E129" s="90">
        <v>76.117552524341775</v>
      </c>
      <c r="F129" s="90">
        <v>110.237300101304</v>
      </c>
      <c r="G129" s="90">
        <v>80.773403872714027</v>
      </c>
      <c r="H129" s="90">
        <v>123.01711238409565</v>
      </c>
      <c r="I129" s="90">
        <v>93.24314187292822</v>
      </c>
      <c r="J129" s="90">
        <v>84.977184891301818</v>
      </c>
      <c r="K129" s="90">
        <v>59.752999807547347</v>
      </c>
      <c r="L129" s="90">
        <v>70.305643127836916</v>
      </c>
      <c r="M129" s="90">
        <v>64.564959563320599</v>
      </c>
    </row>
    <row r="130" spans="1:13" x14ac:dyDescent="0.25">
      <c r="A130" s="61">
        <v>34</v>
      </c>
      <c r="B130" s="61"/>
      <c r="C130" s="64" t="s">
        <v>83</v>
      </c>
      <c r="D130" s="103" t="s">
        <v>14</v>
      </c>
      <c r="E130" s="90" t="s">
        <v>1183</v>
      </c>
      <c r="F130" s="90">
        <v>88.674122231266679</v>
      </c>
      <c r="G130" s="90">
        <v>116.13340561713582</v>
      </c>
      <c r="H130" s="90">
        <v>111.22180214700147</v>
      </c>
      <c r="I130" s="90">
        <v>137.16657741476268</v>
      </c>
      <c r="J130" s="90">
        <v>103.10611316594118</v>
      </c>
      <c r="K130" s="90">
        <v>106.47108181288793</v>
      </c>
      <c r="L130" s="90">
        <v>99.776724264007569</v>
      </c>
      <c r="M130" s="90">
        <v>98.616317017417586</v>
      </c>
    </row>
    <row r="131" spans="1:13" x14ac:dyDescent="0.25">
      <c r="A131" s="61">
        <v>35</v>
      </c>
      <c r="B131" s="61"/>
      <c r="C131" s="64" t="s">
        <v>90</v>
      </c>
      <c r="D131" s="103" t="s">
        <v>14</v>
      </c>
      <c r="E131" s="90">
        <v>66.377267689018311</v>
      </c>
      <c r="F131" s="90">
        <v>108.54081008470888</v>
      </c>
      <c r="G131" s="90">
        <v>63.139559004415787</v>
      </c>
      <c r="H131" s="90">
        <v>60.401466258066989</v>
      </c>
      <c r="I131" s="90">
        <v>57.210889907792307</v>
      </c>
      <c r="J131" s="90">
        <v>65.327222656916675</v>
      </c>
      <c r="K131" s="90">
        <v>56.519855973190026</v>
      </c>
      <c r="L131" s="90">
        <v>66.937904202372451</v>
      </c>
      <c r="M131" s="90">
        <v>61.518556734990192</v>
      </c>
    </row>
    <row r="132" spans="1:13" x14ac:dyDescent="0.25">
      <c r="A132" s="61">
        <v>36</v>
      </c>
      <c r="B132" s="61"/>
      <c r="C132" s="64" t="s">
        <v>97</v>
      </c>
      <c r="D132" s="103" t="s">
        <v>14</v>
      </c>
      <c r="E132" s="90">
        <v>88.836193031444424</v>
      </c>
      <c r="F132" s="90">
        <v>56.784131725702828</v>
      </c>
      <c r="G132" s="90">
        <v>66.408635322277689</v>
      </c>
      <c r="H132" s="90">
        <v>67.62593301305175</v>
      </c>
      <c r="I132" s="90">
        <v>43.903727746930386</v>
      </c>
      <c r="J132" s="90">
        <v>45.568294233774665</v>
      </c>
      <c r="K132" s="90">
        <v>33.811214450324947</v>
      </c>
      <c r="L132" s="90">
        <v>50.336274237310796</v>
      </c>
      <c r="M132" s="90">
        <v>44.309431866298716</v>
      </c>
    </row>
    <row r="134" spans="1:13" x14ac:dyDescent="0.25">
      <c r="C134" s="8"/>
      <c r="D134" s="32"/>
      <c r="E134" s="32"/>
      <c r="F134" s="32"/>
      <c r="G134" s="32"/>
      <c r="H134" s="32"/>
      <c r="I134" s="32"/>
      <c r="J134" s="32"/>
      <c r="K134" s="32"/>
      <c r="L134" s="32"/>
      <c r="M134" s="32"/>
    </row>
    <row r="135" spans="1:13" x14ac:dyDescent="0.25">
      <c r="C135" s="8"/>
      <c r="D135" s="32"/>
      <c r="E135" s="32"/>
      <c r="F135" s="32"/>
      <c r="G135" s="32"/>
      <c r="H135" s="32"/>
      <c r="I135" s="32"/>
      <c r="J135" s="32"/>
      <c r="K135" s="32"/>
      <c r="L135" s="32"/>
      <c r="M135" s="32"/>
    </row>
    <row r="136" spans="1:13" x14ac:dyDescent="0.25">
      <c r="D136" s="32"/>
      <c r="E136" s="32"/>
      <c r="F136" s="32"/>
      <c r="G136" s="32"/>
      <c r="H136" s="32"/>
      <c r="I136" s="32"/>
      <c r="J136" s="32"/>
      <c r="K136" s="32"/>
      <c r="L136" s="32"/>
      <c r="M136" s="32"/>
    </row>
    <row r="137" spans="1:13" x14ac:dyDescent="0.25">
      <c r="C137" s="1"/>
      <c r="D137" s="32"/>
      <c r="E137" s="32"/>
      <c r="F137" s="32"/>
      <c r="G137" s="32"/>
      <c r="H137" s="32"/>
      <c r="I137" s="32"/>
      <c r="J137" s="32"/>
      <c r="K137" s="32"/>
      <c r="L137" s="32"/>
      <c r="M137" s="32"/>
    </row>
    <row r="138" spans="1:13" x14ac:dyDescent="0.25">
      <c r="C138" s="8"/>
      <c r="D138" s="32"/>
      <c r="E138" s="32"/>
      <c r="F138" s="32"/>
      <c r="G138" s="32"/>
      <c r="H138" s="32"/>
      <c r="I138" s="32"/>
      <c r="J138" s="32"/>
      <c r="K138" s="32"/>
      <c r="L138" s="32"/>
      <c r="M138" s="32"/>
    </row>
    <row r="139" spans="1:13" x14ac:dyDescent="0.25">
      <c r="C139" s="8"/>
      <c r="D139" s="32"/>
      <c r="E139" s="32"/>
      <c r="F139" s="32"/>
      <c r="G139" s="32"/>
      <c r="H139" s="32"/>
      <c r="I139" s="32"/>
      <c r="J139" s="32"/>
      <c r="K139" s="32"/>
      <c r="L139" s="32"/>
      <c r="M139" s="32"/>
    </row>
    <row r="140" spans="1:13" x14ac:dyDescent="0.25">
      <c r="C140" s="8"/>
      <c r="D140" s="32"/>
      <c r="E140" s="32"/>
      <c r="F140" s="32"/>
      <c r="G140" s="32"/>
      <c r="H140" s="32"/>
      <c r="I140" s="32"/>
      <c r="J140" s="32"/>
      <c r="K140" s="32"/>
      <c r="L140" s="32"/>
      <c r="M140" s="32"/>
    </row>
    <row r="141" spans="1:13" x14ac:dyDescent="0.25">
      <c r="C141" s="8"/>
      <c r="D141" s="32"/>
      <c r="E141" s="32"/>
      <c r="F141" s="32"/>
      <c r="G141" s="32"/>
      <c r="H141" s="32"/>
      <c r="I141" s="32"/>
      <c r="J141" s="32"/>
      <c r="K141" s="32"/>
      <c r="L141" s="32"/>
      <c r="M141" s="32"/>
    </row>
    <row r="142" spans="1:13" x14ac:dyDescent="0.25">
      <c r="C142" s="8"/>
      <c r="D142" s="32"/>
      <c r="E142" s="32"/>
      <c r="F142" s="32"/>
      <c r="G142" s="32"/>
      <c r="H142" s="32"/>
      <c r="I142" s="32"/>
      <c r="J142" s="32"/>
      <c r="K142" s="32"/>
      <c r="L142" s="32"/>
      <c r="M142" s="32"/>
    </row>
    <row r="143" spans="1:13" x14ac:dyDescent="0.25">
      <c r="C143" s="8"/>
      <c r="D143" s="32"/>
      <c r="E143" s="32"/>
      <c r="F143" s="32"/>
      <c r="G143" s="32"/>
      <c r="H143" s="32"/>
      <c r="I143" s="32"/>
      <c r="J143" s="32"/>
      <c r="K143" s="32"/>
      <c r="L143" s="32"/>
      <c r="M143" s="32"/>
    </row>
    <row r="144" spans="1:13" x14ac:dyDescent="0.25">
      <c r="C144" s="8"/>
      <c r="D144" s="32"/>
      <c r="E144" s="32"/>
      <c r="F144" s="32"/>
      <c r="G144" s="32"/>
      <c r="H144" s="32"/>
      <c r="I144" s="32"/>
      <c r="J144" s="32"/>
      <c r="K144" s="32"/>
      <c r="L144" s="32"/>
      <c r="M144" s="32"/>
    </row>
    <row r="145" spans="3:13" x14ac:dyDescent="0.25">
      <c r="C145" s="8"/>
      <c r="D145" s="32"/>
      <c r="E145" s="32"/>
      <c r="F145" s="32"/>
      <c r="G145" s="32"/>
      <c r="H145" s="32"/>
      <c r="I145" s="32"/>
      <c r="J145" s="32"/>
      <c r="K145" s="32"/>
      <c r="L145" s="32"/>
      <c r="M145" s="32"/>
    </row>
    <row r="146" spans="3:13" x14ac:dyDescent="0.25">
      <c r="C146" s="8"/>
      <c r="D146" s="32"/>
      <c r="E146" s="32"/>
      <c r="F146" s="32"/>
      <c r="G146" s="32"/>
      <c r="H146" s="32"/>
      <c r="I146" s="32"/>
      <c r="J146" s="32"/>
      <c r="K146" s="32"/>
      <c r="L146" s="32"/>
      <c r="M146" s="32"/>
    </row>
    <row r="147" spans="3:13" x14ac:dyDescent="0.25">
      <c r="C147" s="8"/>
      <c r="D147" s="32"/>
      <c r="E147" s="32"/>
      <c r="F147" s="32"/>
      <c r="G147" s="32"/>
      <c r="H147" s="32"/>
      <c r="I147" s="32"/>
      <c r="J147" s="32"/>
      <c r="K147" s="32"/>
      <c r="L147" s="32"/>
      <c r="M147" s="32"/>
    </row>
    <row r="148" spans="3:13" x14ac:dyDescent="0.25">
      <c r="C148" s="8"/>
      <c r="D148" s="32"/>
      <c r="E148" s="32"/>
      <c r="F148" s="32"/>
      <c r="G148" s="32"/>
      <c r="H148" s="32"/>
      <c r="I148" s="32"/>
      <c r="J148" s="32"/>
      <c r="K148" s="32"/>
      <c r="L148" s="32"/>
      <c r="M148" s="32"/>
    </row>
    <row r="149" spans="3:13" x14ac:dyDescent="0.25">
      <c r="C149" s="8"/>
      <c r="D149" s="32"/>
      <c r="E149" s="32"/>
      <c r="F149" s="32"/>
      <c r="G149" s="32"/>
      <c r="H149" s="32"/>
      <c r="I149" s="32"/>
      <c r="J149" s="32"/>
      <c r="K149" s="32"/>
      <c r="L149" s="32"/>
      <c r="M149" s="32"/>
    </row>
    <row r="150" spans="3:13" x14ac:dyDescent="0.25">
      <c r="C150" s="8"/>
      <c r="D150" s="32"/>
      <c r="E150" s="32"/>
      <c r="F150" s="32"/>
      <c r="G150" s="32"/>
      <c r="H150" s="32"/>
      <c r="I150" s="32"/>
      <c r="J150" s="32"/>
      <c r="K150" s="32"/>
      <c r="L150" s="32"/>
      <c r="M150" s="32"/>
    </row>
    <row r="151" spans="3:13" x14ac:dyDescent="0.25">
      <c r="C151" s="8"/>
      <c r="D151" s="32"/>
      <c r="E151" s="32"/>
      <c r="F151" s="32"/>
      <c r="G151" s="32"/>
      <c r="H151" s="32"/>
      <c r="I151" s="32"/>
      <c r="J151" s="32"/>
      <c r="K151" s="32"/>
      <c r="L151" s="32"/>
      <c r="M151" s="32"/>
    </row>
    <row r="152" spans="3:13" x14ac:dyDescent="0.25">
      <c r="C152" s="8"/>
      <c r="D152" s="32"/>
      <c r="E152" s="32"/>
      <c r="F152" s="32"/>
      <c r="G152" s="32"/>
      <c r="H152" s="32"/>
      <c r="I152" s="32"/>
      <c r="J152" s="32"/>
      <c r="K152" s="32"/>
      <c r="L152" s="32"/>
      <c r="M152" s="32"/>
    </row>
    <row r="153" spans="3:13" x14ac:dyDescent="0.25">
      <c r="C153" s="8"/>
      <c r="D153" s="32"/>
      <c r="E153" s="32"/>
      <c r="F153" s="32"/>
      <c r="G153" s="32"/>
      <c r="H153" s="32"/>
      <c r="I153" s="32"/>
      <c r="J153" s="32"/>
      <c r="K153" s="32"/>
      <c r="L153" s="32"/>
      <c r="M153" s="32"/>
    </row>
    <row r="154" spans="3:13" x14ac:dyDescent="0.25">
      <c r="C154" s="8"/>
      <c r="D154" s="32"/>
      <c r="E154" s="32"/>
      <c r="F154" s="32"/>
      <c r="G154" s="32"/>
      <c r="H154" s="32"/>
      <c r="I154" s="32"/>
      <c r="J154" s="32"/>
      <c r="K154" s="32"/>
      <c r="L154" s="32"/>
      <c r="M154" s="32"/>
    </row>
    <row r="155" spans="3:13" x14ac:dyDescent="0.25">
      <c r="C155" s="8"/>
      <c r="D155" s="32"/>
      <c r="E155" s="32"/>
      <c r="F155" s="32"/>
      <c r="G155" s="32"/>
      <c r="H155" s="32"/>
      <c r="I155" s="32"/>
      <c r="J155" s="32"/>
      <c r="K155" s="32"/>
      <c r="L155" s="32"/>
      <c r="M155" s="32"/>
    </row>
    <row r="156" spans="3:13" x14ac:dyDescent="0.25">
      <c r="C156" s="8"/>
      <c r="D156" s="32"/>
      <c r="E156" s="32"/>
      <c r="F156" s="32"/>
      <c r="G156" s="32"/>
      <c r="H156" s="32"/>
      <c r="I156" s="32"/>
      <c r="J156" s="32"/>
      <c r="K156" s="32"/>
      <c r="L156" s="32"/>
      <c r="M156" s="32"/>
    </row>
    <row r="157" spans="3:13" x14ac:dyDescent="0.25">
      <c r="C157" s="8"/>
      <c r="D157" s="32"/>
      <c r="E157" s="32"/>
      <c r="F157" s="32"/>
      <c r="G157" s="32"/>
      <c r="H157" s="32"/>
      <c r="I157" s="32"/>
      <c r="J157" s="32"/>
      <c r="K157" s="32"/>
      <c r="L157" s="32"/>
      <c r="M157" s="32"/>
    </row>
    <row r="158" spans="3:13" x14ac:dyDescent="0.25">
      <c r="C158" s="8"/>
      <c r="D158" s="32"/>
      <c r="E158" s="32"/>
      <c r="F158" s="32"/>
      <c r="G158" s="32"/>
      <c r="H158" s="32"/>
      <c r="I158" s="32"/>
      <c r="J158" s="32"/>
      <c r="K158" s="32"/>
      <c r="L158" s="32"/>
      <c r="M158" s="32"/>
    </row>
    <row r="159" spans="3:13" x14ac:dyDescent="0.25">
      <c r="C159" s="8"/>
      <c r="D159" s="32"/>
      <c r="E159" s="32"/>
      <c r="F159" s="32"/>
      <c r="G159" s="32"/>
      <c r="H159" s="32"/>
      <c r="I159" s="32"/>
      <c r="J159" s="32"/>
      <c r="K159" s="32"/>
      <c r="L159" s="32"/>
      <c r="M159" s="32"/>
    </row>
    <row r="160" spans="3:13" x14ac:dyDescent="0.25">
      <c r="C160" s="19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spans="3:13" x14ac:dyDescent="0.25">
      <c r="C161" s="1"/>
    </row>
    <row r="162" spans="3:13" x14ac:dyDescent="0.25">
      <c r="D162" s="21"/>
      <c r="E162" s="21"/>
      <c r="F162" s="21"/>
      <c r="G162" s="21"/>
      <c r="H162" s="29"/>
      <c r="I162" s="29"/>
      <c r="J162" s="29"/>
      <c r="K162" s="21"/>
      <c r="L162" s="21"/>
      <c r="M162" s="21"/>
    </row>
    <row r="163" spans="3:13" x14ac:dyDescent="0.25">
      <c r="D163" s="21"/>
      <c r="E163" s="21"/>
      <c r="F163" s="21"/>
      <c r="G163" s="21"/>
      <c r="H163" s="29"/>
      <c r="I163" s="29"/>
      <c r="J163" s="29"/>
      <c r="K163" s="21"/>
      <c r="L163" s="21"/>
      <c r="M163" s="21"/>
    </row>
    <row r="164" spans="3:13" x14ac:dyDescent="0.25">
      <c r="D164" s="21"/>
      <c r="E164" s="21"/>
      <c r="F164" s="21"/>
      <c r="G164" s="21"/>
      <c r="H164" s="29"/>
      <c r="I164" s="29"/>
      <c r="J164" s="29"/>
      <c r="K164" s="21"/>
      <c r="L164" s="21"/>
      <c r="M164" s="21"/>
    </row>
    <row r="165" spans="3:13" x14ac:dyDescent="0.25">
      <c r="D165" s="21"/>
      <c r="E165" s="21"/>
      <c r="F165" s="21"/>
      <c r="G165" s="21"/>
      <c r="H165" s="29"/>
      <c r="I165" s="29"/>
      <c r="J165" s="29"/>
      <c r="K165" s="21"/>
      <c r="L165" s="21"/>
      <c r="M165" s="21"/>
    </row>
    <row r="166" spans="3:13" x14ac:dyDescent="0.25">
      <c r="D166" s="21"/>
      <c r="E166" s="21"/>
      <c r="F166" s="21"/>
      <c r="G166" s="21"/>
      <c r="H166" s="29"/>
      <c r="I166" s="29"/>
      <c r="J166" s="29"/>
      <c r="K166" s="21"/>
      <c r="L166" s="21"/>
      <c r="M166" s="21"/>
    </row>
    <row r="167" spans="3:13" x14ac:dyDescent="0.25">
      <c r="D167" s="21"/>
      <c r="E167" s="21"/>
      <c r="F167" s="21"/>
      <c r="G167" s="21"/>
      <c r="H167" s="29"/>
      <c r="I167" s="29"/>
      <c r="J167" s="29"/>
      <c r="K167" s="21"/>
      <c r="L167" s="21"/>
      <c r="M167" s="21"/>
    </row>
    <row r="168" spans="3:13" x14ac:dyDescent="0.25">
      <c r="D168" s="21"/>
      <c r="E168" s="21"/>
      <c r="F168" s="21"/>
      <c r="G168" s="21"/>
      <c r="H168" s="29"/>
      <c r="I168" s="29"/>
      <c r="J168" s="29"/>
      <c r="K168" s="21"/>
      <c r="L168" s="21"/>
      <c r="M168" s="21"/>
    </row>
    <row r="169" spans="3:13" x14ac:dyDescent="0.25">
      <c r="D169" s="21"/>
      <c r="E169" s="21"/>
      <c r="F169" s="21"/>
      <c r="G169" s="21"/>
      <c r="H169" s="29"/>
      <c r="I169" s="29"/>
      <c r="J169" s="29"/>
      <c r="K169" s="21"/>
      <c r="L169" s="21"/>
      <c r="M169" s="21"/>
    </row>
    <row r="170" spans="3:13" x14ac:dyDescent="0.25">
      <c r="D170" s="21"/>
      <c r="E170" s="21"/>
      <c r="F170" s="21"/>
      <c r="G170" s="21"/>
      <c r="H170" s="29"/>
      <c r="I170" s="29"/>
      <c r="J170" s="29"/>
      <c r="K170" s="21"/>
      <c r="L170" s="21"/>
      <c r="M170" s="21"/>
    </row>
    <row r="171" spans="3:13" x14ac:dyDescent="0.25">
      <c r="D171" s="21"/>
      <c r="E171" s="21"/>
      <c r="F171" s="21"/>
      <c r="G171" s="21"/>
      <c r="H171" s="29"/>
      <c r="I171" s="29"/>
      <c r="J171" s="29"/>
      <c r="K171" s="21"/>
      <c r="L171" s="21"/>
      <c r="M171" s="21"/>
    </row>
    <row r="172" spans="3:13" x14ac:dyDescent="0.25">
      <c r="D172" s="21"/>
      <c r="E172" s="21"/>
      <c r="F172" s="21"/>
      <c r="G172" s="21"/>
      <c r="H172" s="29"/>
      <c r="I172" s="29"/>
      <c r="J172" s="29"/>
      <c r="K172" s="21"/>
      <c r="L172" s="21"/>
      <c r="M172" s="21"/>
    </row>
    <row r="173" spans="3:13" x14ac:dyDescent="0.25">
      <c r="D173" s="21"/>
      <c r="E173" s="21"/>
      <c r="F173" s="21"/>
      <c r="G173" s="21"/>
      <c r="H173" s="29"/>
      <c r="I173" s="29"/>
      <c r="J173" s="29"/>
      <c r="K173" s="21"/>
      <c r="L173" s="21"/>
      <c r="M173" s="21"/>
    </row>
    <row r="174" spans="3:13" x14ac:dyDescent="0.25">
      <c r="D174" s="21"/>
      <c r="E174" s="21"/>
      <c r="F174" s="21"/>
      <c r="G174" s="21"/>
      <c r="H174" s="29"/>
      <c r="I174" s="29"/>
      <c r="J174" s="29"/>
      <c r="K174" s="21"/>
      <c r="L174" s="21"/>
      <c r="M174" s="21"/>
    </row>
    <row r="175" spans="3:13" x14ac:dyDescent="0.25">
      <c r="D175" s="21"/>
      <c r="E175" s="21"/>
      <c r="F175" s="21"/>
      <c r="G175" s="21"/>
      <c r="H175" s="29"/>
      <c r="I175" s="29"/>
      <c r="J175" s="29"/>
      <c r="K175" s="21"/>
      <c r="L175" s="21"/>
      <c r="M175" s="21"/>
    </row>
    <row r="176" spans="3:13" x14ac:dyDescent="0.25">
      <c r="D176" s="21"/>
      <c r="E176" s="21"/>
      <c r="F176" s="21"/>
      <c r="G176" s="21"/>
      <c r="H176" s="29"/>
      <c r="I176" s="29"/>
      <c r="J176" s="29"/>
      <c r="K176" s="21"/>
      <c r="L176" s="21"/>
      <c r="M176" s="21"/>
    </row>
    <row r="177" spans="4:13" x14ac:dyDescent="0.25">
      <c r="D177" s="21"/>
      <c r="E177" s="21"/>
      <c r="F177" s="21"/>
      <c r="G177" s="21"/>
      <c r="H177" s="29"/>
      <c r="I177" s="29"/>
      <c r="J177" s="29"/>
      <c r="K177" s="21"/>
      <c r="L177" s="21"/>
      <c r="M177" s="21"/>
    </row>
    <row r="178" spans="4:13" x14ac:dyDescent="0.25">
      <c r="D178" s="21"/>
      <c r="E178" s="21"/>
      <c r="F178" s="21"/>
      <c r="G178" s="21"/>
      <c r="H178" s="29"/>
      <c r="I178" s="29"/>
      <c r="J178" s="29"/>
      <c r="K178" s="21"/>
      <c r="L178" s="21"/>
      <c r="M178" s="21"/>
    </row>
    <row r="179" spans="4:13" x14ac:dyDescent="0.25">
      <c r="D179" s="21"/>
      <c r="E179" s="21"/>
      <c r="F179" s="21"/>
      <c r="G179" s="21"/>
      <c r="H179" s="29"/>
      <c r="I179" s="29"/>
      <c r="J179" s="29"/>
      <c r="K179" s="21"/>
      <c r="L179" s="21"/>
      <c r="M179" s="21"/>
    </row>
    <row r="180" spans="4:13" x14ac:dyDescent="0.25">
      <c r="D180" s="21"/>
      <c r="E180" s="21"/>
      <c r="F180" s="21"/>
      <c r="G180" s="21"/>
      <c r="H180" s="29"/>
      <c r="I180" s="29"/>
      <c r="J180" s="29"/>
      <c r="K180" s="21"/>
      <c r="L180" s="21"/>
      <c r="M180" s="21"/>
    </row>
    <row r="181" spans="4:13" x14ac:dyDescent="0.25">
      <c r="D181" s="21"/>
      <c r="E181" s="21"/>
      <c r="F181" s="21"/>
      <c r="G181" s="21"/>
      <c r="H181" s="29"/>
      <c r="I181" s="29"/>
      <c r="J181" s="29"/>
      <c r="K181" s="21"/>
      <c r="L181" s="21"/>
      <c r="M181" s="21"/>
    </row>
    <row r="182" spans="4:13" x14ac:dyDescent="0.25">
      <c r="D182" s="22"/>
      <c r="E182" s="22"/>
      <c r="F182" s="22"/>
      <c r="G182" s="22"/>
      <c r="H182" s="22"/>
      <c r="I182" s="22"/>
      <c r="J182" s="22"/>
      <c r="K182" s="22"/>
      <c r="L182" s="22"/>
      <c r="M182" s="22"/>
    </row>
    <row r="183" spans="4:13" x14ac:dyDescent="0.25">
      <c r="D183" s="21"/>
      <c r="E183" s="21"/>
      <c r="F183" s="21"/>
      <c r="G183" s="21"/>
      <c r="H183" s="21"/>
      <c r="I183" s="21"/>
      <c r="J183" s="21"/>
      <c r="K183" s="21"/>
      <c r="L183" s="21"/>
      <c r="M183" s="21"/>
    </row>
  </sheetData>
  <mergeCells count="2">
    <mergeCell ref="A3:C3"/>
    <mergeCell ref="A109:C109"/>
  </mergeCells>
  <pageMargins left="0.7" right="0.7" top="0.75" bottom="0.75" header="0.3" footer="0.3"/>
  <pageSetup paperSize="9" orientation="portrait" horizontalDpi="4294967293" verticalDpi="4294967293" r:id="rId1"/>
  <headerFooter>
    <oddHeader>&amp;L&amp;"Lato,Normal"&amp;9Secretaría de Investigación
Escuela de Economía y Negocios - UNSAM&amp;C&amp;"Lato,Negrita"&amp;10Base de Información 
Industrial Argentina&amp;R&amp;"Lato,Normal"&amp;9&amp;A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view="pageLayout" zoomScaleNormal="100" workbookViewId="0">
      <selection activeCell="D1" sqref="D1"/>
    </sheetView>
  </sheetViews>
  <sheetFormatPr baseColWidth="10" defaultRowHeight="15" x14ac:dyDescent="0.25"/>
  <cols>
    <col min="1" max="2" width="4.42578125" customWidth="1"/>
    <col min="3" max="3" width="46.140625" customWidth="1"/>
    <col min="4" max="13" width="9.140625" customWidth="1"/>
    <col min="14" max="14" width="7.85546875" customWidth="1"/>
  </cols>
  <sheetData>
    <row r="1" spans="1:14" x14ac:dyDescent="0.25">
      <c r="A1" s="2" t="s">
        <v>101</v>
      </c>
      <c r="B1" s="2"/>
      <c r="C1" s="1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x14ac:dyDescent="0.25">
      <c r="C2" s="1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x14ac:dyDescent="0.25">
      <c r="A3" s="147"/>
      <c r="B3" s="147"/>
      <c r="C3" s="147"/>
      <c r="D3" s="59">
        <v>1895</v>
      </c>
      <c r="E3" s="59">
        <v>1914</v>
      </c>
      <c r="F3" s="59">
        <v>1935</v>
      </c>
      <c r="G3" s="59">
        <v>1946</v>
      </c>
      <c r="H3" s="59">
        <v>1953</v>
      </c>
      <c r="I3" s="59">
        <v>1963</v>
      </c>
      <c r="J3" s="59">
        <v>1973</v>
      </c>
      <c r="K3" s="59">
        <v>1984</v>
      </c>
      <c r="L3" s="59">
        <v>1993</v>
      </c>
      <c r="M3" s="59">
        <v>2003</v>
      </c>
    </row>
    <row r="4" spans="1:14" x14ac:dyDescent="0.25">
      <c r="A4" s="61"/>
      <c r="B4" s="61"/>
      <c r="C4" s="62" t="s">
        <v>98</v>
      </c>
      <c r="D4" s="134" t="s">
        <v>1236</v>
      </c>
      <c r="E4" s="135">
        <v>0.42</v>
      </c>
      <c r="F4" s="135">
        <v>0.35</v>
      </c>
      <c r="G4" s="135">
        <v>0.47</v>
      </c>
      <c r="H4" s="135">
        <v>0.49</v>
      </c>
      <c r="I4" s="135">
        <v>0.51</v>
      </c>
      <c r="J4" s="135">
        <v>0.42</v>
      </c>
      <c r="K4" s="135">
        <v>0.49</v>
      </c>
      <c r="L4" s="135">
        <v>0.38</v>
      </c>
      <c r="M4" s="135">
        <v>0.31</v>
      </c>
    </row>
    <row r="5" spans="1:14" x14ac:dyDescent="0.25">
      <c r="A5" s="61">
        <v>15</v>
      </c>
      <c r="B5" s="61"/>
      <c r="C5" s="64" t="s">
        <v>23</v>
      </c>
      <c r="D5" s="131" t="s">
        <v>1236</v>
      </c>
      <c r="E5" s="136">
        <v>0.33</v>
      </c>
      <c r="F5" s="136">
        <v>0.27</v>
      </c>
      <c r="G5" s="136">
        <v>0.35</v>
      </c>
      <c r="H5" s="136">
        <v>0.35</v>
      </c>
      <c r="I5" s="136">
        <v>0.39</v>
      </c>
      <c r="J5" s="136">
        <v>0.32</v>
      </c>
      <c r="K5" s="136">
        <v>0.38</v>
      </c>
      <c r="L5" s="136">
        <v>0.31</v>
      </c>
      <c r="M5" s="136">
        <v>0.23</v>
      </c>
      <c r="N5" s="36"/>
    </row>
    <row r="6" spans="1:14" x14ac:dyDescent="0.25">
      <c r="A6" s="61">
        <v>15</v>
      </c>
      <c r="B6" s="61" t="s">
        <v>175</v>
      </c>
      <c r="C6" s="46" t="s">
        <v>0</v>
      </c>
      <c r="D6" s="130" t="s">
        <v>1236</v>
      </c>
      <c r="E6" s="137">
        <v>0.15</v>
      </c>
      <c r="F6" s="137">
        <v>0.21</v>
      </c>
      <c r="G6" s="137">
        <v>0.28000000000000003</v>
      </c>
      <c r="H6" s="137">
        <v>0.25</v>
      </c>
      <c r="I6" s="137">
        <v>0.27</v>
      </c>
      <c r="J6" s="137">
        <v>0.25</v>
      </c>
      <c r="K6" s="137">
        <v>0.25</v>
      </c>
      <c r="L6" s="137">
        <v>0.22</v>
      </c>
      <c r="M6" s="137">
        <v>0.19</v>
      </c>
      <c r="N6" s="36"/>
    </row>
    <row r="7" spans="1:14" x14ac:dyDescent="0.25">
      <c r="A7" s="61">
        <v>15</v>
      </c>
      <c r="B7" s="61" t="s">
        <v>176</v>
      </c>
      <c r="C7" s="46" t="s">
        <v>1</v>
      </c>
      <c r="D7" s="130" t="s">
        <v>1236</v>
      </c>
      <c r="E7" s="137">
        <v>1</v>
      </c>
      <c r="F7" s="137">
        <v>0.41</v>
      </c>
      <c r="G7" s="137">
        <v>0.45</v>
      </c>
      <c r="H7" s="137">
        <v>0.48</v>
      </c>
      <c r="I7" s="137">
        <v>0.43</v>
      </c>
      <c r="J7" s="137">
        <v>0.45</v>
      </c>
      <c r="K7" s="137">
        <v>0.49</v>
      </c>
      <c r="L7" s="137">
        <v>0.22</v>
      </c>
      <c r="M7" s="137">
        <v>0.34</v>
      </c>
      <c r="N7" s="36"/>
    </row>
    <row r="8" spans="1:14" x14ac:dyDescent="0.25">
      <c r="A8" s="61">
        <v>15</v>
      </c>
      <c r="B8" s="61" t="s">
        <v>177</v>
      </c>
      <c r="C8" s="46" t="s">
        <v>2</v>
      </c>
      <c r="D8" s="130" t="s">
        <v>1236</v>
      </c>
      <c r="E8" s="137">
        <v>0.45</v>
      </c>
      <c r="F8" s="137">
        <v>0.25</v>
      </c>
      <c r="G8" s="137">
        <v>0.46</v>
      </c>
      <c r="H8" s="137">
        <v>0.39</v>
      </c>
      <c r="I8" s="137">
        <v>0.43</v>
      </c>
      <c r="J8" s="137">
        <v>0.38</v>
      </c>
      <c r="K8" s="137">
        <v>0.49</v>
      </c>
      <c r="L8" s="137">
        <v>0.42</v>
      </c>
      <c r="M8" s="137">
        <v>0.35</v>
      </c>
      <c r="N8" s="36"/>
    </row>
    <row r="9" spans="1:14" x14ac:dyDescent="0.25">
      <c r="A9" s="61">
        <v>15</v>
      </c>
      <c r="B9" s="61" t="s">
        <v>102</v>
      </c>
      <c r="C9" s="46" t="s">
        <v>3</v>
      </c>
      <c r="D9" s="130" t="s">
        <v>1236</v>
      </c>
      <c r="E9" s="137">
        <v>0.28000000000000003</v>
      </c>
      <c r="F9" s="137">
        <v>0.14000000000000001</v>
      </c>
      <c r="G9" s="137">
        <v>0.24</v>
      </c>
      <c r="H9" s="137">
        <v>0.35</v>
      </c>
      <c r="I9" s="137">
        <v>0.27</v>
      </c>
      <c r="J9" s="137">
        <v>0.17</v>
      </c>
      <c r="K9" s="137">
        <v>0.26</v>
      </c>
      <c r="L9" s="137">
        <v>0.12</v>
      </c>
      <c r="M9" s="137">
        <v>0.12</v>
      </c>
      <c r="N9" s="36"/>
    </row>
    <row r="10" spans="1:14" x14ac:dyDescent="0.25">
      <c r="A10" s="61">
        <v>15</v>
      </c>
      <c r="B10" s="61" t="s">
        <v>178</v>
      </c>
      <c r="C10" s="46" t="s">
        <v>4</v>
      </c>
      <c r="D10" s="130" t="s">
        <v>1236</v>
      </c>
      <c r="E10" s="137">
        <v>0.44</v>
      </c>
      <c r="F10" s="137">
        <v>0.23</v>
      </c>
      <c r="G10" s="137">
        <v>0.31</v>
      </c>
      <c r="H10" s="137">
        <v>0.26</v>
      </c>
      <c r="I10" s="137">
        <v>0.37</v>
      </c>
      <c r="J10" s="137">
        <v>0.26</v>
      </c>
      <c r="K10" s="137">
        <v>0.31</v>
      </c>
      <c r="L10" s="137">
        <v>0.3</v>
      </c>
      <c r="M10" s="137">
        <v>0.28000000000000003</v>
      </c>
      <c r="N10" s="36"/>
    </row>
    <row r="11" spans="1:14" x14ac:dyDescent="0.25">
      <c r="A11" s="61">
        <v>15</v>
      </c>
      <c r="B11" s="61" t="s">
        <v>179</v>
      </c>
      <c r="C11" s="46" t="s">
        <v>5</v>
      </c>
      <c r="D11" s="130" t="s">
        <v>1236</v>
      </c>
      <c r="E11" s="137">
        <v>0.17</v>
      </c>
      <c r="F11" s="137">
        <v>0.16</v>
      </c>
      <c r="G11" s="137">
        <v>0.11</v>
      </c>
      <c r="H11" s="137">
        <v>0.23</v>
      </c>
      <c r="I11" s="137">
        <v>0.27</v>
      </c>
      <c r="J11" s="137">
        <v>0.27</v>
      </c>
      <c r="K11" s="137">
        <v>0.32</v>
      </c>
      <c r="L11" s="137">
        <v>0.28999999999999998</v>
      </c>
      <c r="M11" s="137">
        <v>0.1</v>
      </c>
      <c r="N11" s="36"/>
    </row>
    <row r="12" spans="1:14" x14ac:dyDescent="0.25">
      <c r="A12" s="61">
        <v>15</v>
      </c>
      <c r="B12" s="61" t="s">
        <v>180</v>
      </c>
      <c r="C12" s="46" t="s">
        <v>6</v>
      </c>
      <c r="D12" s="130" t="s">
        <v>1236</v>
      </c>
      <c r="E12" s="137">
        <v>0.45</v>
      </c>
      <c r="F12" s="137">
        <v>0.38</v>
      </c>
      <c r="G12" s="137">
        <v>0.48</v>
      </c>
      <c r="H12" s="137">
        <v>0.43</v>
      </c>
      <c r="I12" s="137">
        <v>0.48</v>
      </c>
      <c r="J12" s="137">
        <v>0.49</v>
      </c>
      <c r="K12" s="137">
        <v>0.44</v>
      </c>
      <c r="L12" s="137">
        <v>0.41</v>
      </c>
      <c r="M12" s="137">
        <v>0.4</v>
      </c>
      <c r="N12" s="36"/>
    </row>
    <row r="13" spans="1:14" x14ac:dyDescent="0.25">
      <c r="A13" s="61">
        <v>15</v>
      </c>
      <c r="B13" s="61" t="s">
        <v>181</v>
      </c>
      <c r="C13" s="46" t="s">
        <v>7</v>
      </c>
      <c r="D13" s="130" t="s">
        <v>1236</v>
      </c>
      <c r="E13" s="137">
        <v>0.42</v>
      </c>
      <c r="F13" s="137">
        <v>0.44</v>
      </c>
      <c r="G13" s="137">
        <v>0.56000000000000005</v>
      </c>
      <c r="H13" s="137">
        <v>0.38</v>
      </c>
      <c r="I13" s="137">
        <v>0.5</v>
      </c>
      <c r="J13" s="137">
        <v>0.38</v>
      </c>
      <c r="K13" s="137">
        <v>0.56999999999999995</v>
      </c>
      <c r="L13" s="137">
        <v>0.41</v>
      </c>
      <c r="M13" s="137">
        <v>0.34</v>
      </c>
      <c r="N13" s="36"/>
    </row>
    <row r="14" spans="1:14" x14ac:dyDescent="0.25">
      <c r="A14" s="61">
        <v>15</v>
      </c>
      <c r="B14" s="61" t="s">
        <v>182</v>
      </c>
      <c r="C14" s="46" t="s">
        <v>8</v>
      </c>
      <c r="D14" s="130" t="s">
        <v>1236</v>
      </c>
      <c r="E14" s="137">
        <v>0.33</v>
      </c>
      <c r="F14" s="137">
        <v>0.24</v>
      </c>
      <c r="G14" s="137">
        <v>0.52</v>
      </c>
      <c r="H14" s="137">
        <v>0.49</v>
      </c>
      <c r="I14" s="137">
        <v>0.54</v>
      </c>
      <c r="J14" s="137">
        <v>0.46</v>
      </c>
      <c r="K14" s="137">
        <v>0.42</v>
      </c>
      <c r="L14" s="137">
        <v>0.36</v>
      </c>
      <c r="M14" s="137">
        <v>0.28999999999999998</v>
      </c>
      <c r="N14" s="36"/>
    </row>
    <row r="15" spans="1:14" x14ac:dyDescent="0.25">
      <c r="A15" s="61">
        <v>15</v>
      </c>
      <c r="B15" s="61" t="s">
        <v>183</v>
      </c>
      <c r="C15" s="46" t="s">
        <v>9</v>
      </c>
      <c r="D15" s="130" t="s">
        <v>1236</v>
      </c>
      <c r="E15" s="137">
        <v>0.3</v>
      </c>
      <c r="F15" s="137">
        <v>0.33</v>
      </c>
      <c r="G15" s="137">
        <v>0.4</v>
      </c>
      <c r="H15" s="137">
        <v>0.4</v>
      </c>
      <c r="I15" s="137">
        <v>0.4</v>
      </c>
      <c r="J15" s="137">
        <v>0.44</v>
      </c>
      <c r="K15" s="137">
        <v>0.43</v>
      </c>
      <c r="L15" s="137">
        <v>0.42</v>
      </c>
      <c r="M15" s="137">
        <v>0.42</v>
      </c>
      <c r="N15" s="36"/>
    </row>
    <row r="16" spans="1:14" x14ac:dyDescent="0.25">
      <c r="A16" s="61">
        <v>15</v>
      </c>
      <c r="B16" s="61" t="s">
        <v>184</v>
      </c>
      <c r="C16" s="46" t="s">
        <v>10</v>
      </c>
      <c r="D16" s="130" t="s">
        <v>1236</v>
      </c>
      <c r="E16" s="137">
        <v>0.41</v>
      </c>
      <c r="F16" s="137">
        <v>0.17</v>
      </c>
      <c r="G16" s="137">
        <v>0.33</v>
      </c>
      <c r="H16" s="137">
        <v>0.31</v>
      </c>
      <c r="I16" s="137">
        <v>0.41</v>
      </c>
      <c r="J16" s="137">
        <v>0.36</v>
      </c>
      <c r="K16" s="137">
        <v>0.36</v>
      </c>
      <c r="L16" s="137">
        <v>0.38</v>
      </c>
      <c r="M16" s="137">
        <v>0.33</v>
      </c>
      <c r="N16" s="36"/>
    </row>
    <row r="17" spans="1:14" x14ac:dyDescent="0.25">
      <c r="A17" s="61">
        <v>15</v>
      </c>
      <c r="B17" s="61" t="s">
        <v>185</v>
      </c>
      <c r="C17" s="46" t="s">
        <v>1223</v>
      </c>
      <c r="D17" s="130" t="s">
        <v>1236</v>
      </c>
      <c r="E17" s="137">
        <v>0.55000000000000004</v>
      </c>
      <c r="F17" s="137">
        <v>0.26</v>
      </c>
      <c r="G17" s="137">
        <v>0.45</v>
      </c>
      <c r="H17" s="137">
        <v>0.57999999999999996</v>
      </c>
      <c r="I17" s="137">
        <v>0.61</v>
      </c>
      <c r="J17" s="137">
        <v>0.48</v>
      </c>
      <c r="K17" s="137">
        <v>0.48</v>
      </c>
      <c r="L17" s="137">
        <v>0.42</v>
      </c>
      <c r="M17" s="137">
        <v>0.36</v>
      </c>
      <c r="N17" s="36"/>
    </row>
    <row r="18" spans="1:14" x14ac:dyDescent="0.25">
      <c r="A18" s="61">
        <v>15</v>
      </c>
      <c r="B18" s="61" t="s">
        <v>1168</v>
      </c>
      <c r="C18" s="46" t="s">
        <v>11</v>
      </c>
      <c r="D18" s="130" t="s">
        <v>1236</v>
      </c>
      <c r="E18" s="137">
        <v>0.52</v>
      </c>
      <c r="F18" s="137">
        <v>0.3</v>
      </c>
      <c r="G18" s="137">
        <v>0.37</v>
      </c>
      <c r="H18" s="137">
        <v>0.32</v>
      </c>
      <c r="I18" s="137">
        <v>0.46</v>
      </c>
      <c r="J18" s="137">
        <v>0.25</v>
      </c>
      <c r="K18" s="137">
        <v>0.51</v>
      </c>
      <c r="L18" s="137">
        <v>0.32</v>
      </c>
      <c r="M18" s="137">
        <v>0.39</v>
      </c>
      <c r="N18" s="36"/>
    </row>
    <row r="19" spans="1:14" x14ac:dyDescent="0.25">
      <c r="A19" s="61">
        <v>15</v>
      </c>
      <c r="B19" s="61" t="s">
        <v>1169</v>
      </c>
      <c r="C19" s="46" t="s">
        <v>12</v>
      </c>
      <c r="D19" s="130" t="s">
        <v>1236</v>
      </c>
      <c r="E19" s="137">
        <v>0.78</v>
      </c>
      <c r="F19" s="137">
        <v>0.68</v>
      </c>
      <c r="G19" s="137">
        <v>0.61</v>
      </c>
      <c r="H19" s="137">
        <v>0.66</v>
      </c>
      <c r="I19" s="137">
        <v>0.65</v>
      </c>
      <c r="J19" s="137">
        <v>0.63</v>
      </c>
      <c r="K19" s="137">
        <v>0.51</v>
      </c>
      <c r="L19" s="137">
        <v>0.52</v>
      </c>
      <c r="M19" s="137">
        <v>0.42</v>
      </c>
      <c r="N19" s="36"/>
    </row>
    <row r="20" spans="1:14" x14ac:dyDescent="0.25">
      <c r="A20" s="61">
        <v>15</v>
      </c>
      <c r="B20" s="61" t="s">
        <v>186</v>
      </c>
      <c r="C20" s="46" t="s">
        <v>1182</v>
      </c>
      <c r="D20" s="130" t="s">
        <v>1236</v>
      </c>
      <c r="E20" s="137">
        <v>0.61</v>
      </c>
      <c r="F20" s="137">
        <v>0.52</v>
      </c>
      <c r="G20" s="137">
        <v>0.62</v>
      </c>
      <c r="H20" s="137">
        <v>0.69</v>
      </c>
      <c r="I20" s="137">
        <v>0.62</v>
      </c>
      <c r="J20" s="137">
        <v>0.43</v>
      </c>
      <c r="K20" s="137">
        <v>0.42</v>
      </c>
      <c r="L20" s="137">
        <v>0.42</v>
      </c>
      <c r="M20" s="137">
        <v>0.35</v>
      </c>
      <c r="N20" s="36"/>
    </row>
    <row r="21" spans="1:14" x14ac:dyDescent="0.25">
      <c r="A21" s="61">
        <v>16</v>
      </c>
      <c r="B21" s="61"/>
      <c r="C21" s="64" t="s">
        <v>17</v>
      </c>
      <c r="D21" s="131" t="s">
        <v>1236</v>
      </c>
      <c r="E21" s="136">
        <v>0.69</v>
      </c>
      <c r="F21" s="136">
        <v>0.28999999999999998</v>
      </c>
      <c r="G21" s="136">
        <v>0.73</v>
      </c>
      <c r="H21" s="136">
        <v>0.8</v>
      </c>
      <c r="I21" s="136">
        <v>0.78</v>
      </c>
      <c r="J21" s="136">
        <v>0.16</v>
      </c>
      <c r="K21" s="136">
        <v>0.81</v>
      </c>
      <c r="L21" s="136">
        <v>0.78</v>
      </c>
      <c r="M21" s="136">
        <v>0.26</v>
      </c>
      <c r="N21" s="36"/>
    </row>
    <row r="22" spans="1:14" x14ac:dyDescent="0.25">
      <c r="A22" s="61">
        <v>16</v>
      </c>
      <c r="B22" s="61" t="s">
        <v>175</v>
      </c>
      <c r="C22" s="46" t="s">
        <v>17</v>
      </c>
      <c r="D22" s="130" t="s">
        <v>1236</v>
      </c>
      <c r="E22" s="137">
        <v>0.69</v>
      </c>
      <c r="F22" s="137">
        <v>0.28999999999999998</v>
      </c>
      <c r="G22" s="137">
        <v>0.73</v>
      </c>
      <c r="H22" s="137">
        <v>0.8</v>
      </c>
      <c r="I22" s="137">
        <v>0.78</v>
      </c>
      <c r="J22" s="137">
        <v>0.16</v>
      </c>
      <c r="K22" s="137">
        <v>0.81</v>
      </c>
      <c r="L22" s="137">
        <v>0.78</v>
      </c>
      <c r="M22" s="137">
        <v>0.26</v>
      </c>
      <c r="N22" s="36"/>
    </row>
    <row r="23" spans="1:14" x14ac:dyDescent="0.25">
      <c r="A23" s="61">
        <v>17</v>
      </c>
      <c r="B23" s="61"/>
      <c r="C23" s="64" t="s">
        <v>21</v>
      </c>
      <c r="D23" s="133" t="s">
        <v>1236</v>
      </c>
      <c r="E23" s="136">
        <v>0.44</v>
      </c>
      <c r="F23" s="136">
        <v>0.27</v>
      </c>
      <c r="G23" s="136">
        <v>0.51</v>
      </c>
      <c r="H23" s="136">
        <v>0.49</v>
      </c>
      <c r="I23" s="136">
        <v>0.4</v>
      </c>
      <c r="J23" s="136">
        <v>0.36</v>
      </c>
      <c r="K23" s="136">
        <v>0.5</v>
      </c>
      <c r="L23" s="136">
        <v>0.38</v>
      </c>
      <c r="M23" s="136">
        <v>0.36</v>
      </c>
      <c r="N23" s="36"/>
    </row>
    <row r="24" spans="1:14" x14ac:dyDescent="0.25">
      <c r="A24" s="61">
        <v>17</v>
      </c>
      <c r="B24" s="61" t="s">
        <v>175</v>
      </c>
      <c r="C24" s="46" t="s">
        <v>24</v>
      </c>
      <c r="D24" s="130" t="s">
        <v>1236</v>
      </c>
      <c r="E24" s="137">
        <v>0.44</v>
      </c>
      <c r="F24" s="137">
        <v>0.31</v>
      </c>
      <c r="G24" s="137">
        <v>0.53</v>
      </c>
      <c r="H24" s="137">
        <v>0.51</v>
      </c>
      <c r="I24" s="137">
        <v>0.4</v>
      </c>
      <c r="J24" s="137">
        <v>0.36</v>
      </c>
      <c r="K24" s="137">
        <v>0.51</v>
      </c>
      <c r="L24" s="137">
        <v>0.38</v>
      </c>
      <c r="M24" s="137">
        <v>0.32</v>
      </c>
      <c r="N24" s="36"/>
    </row>
    <row r="25" spans="1:14" x14ac:dyDescent="0.25">
      <c r="A25" s="61">
        <v>17</v>
      </c>
      <c r="B25" s="61" t="s">
        <v>176</v>
      </c>
      <c r="C25" s="46" t="s">
        <v>1181</v>
      </c>
      <c r="D25" s="130" t="s">
        <v>1236</v>
      </c>
      <c r="E25" s="137">
        <v>0.47</v>
      </c>
      <c r="F25" s="137">
        <v>0.14000000000000001</v>
      </c>
      <c r="G25" s="137">
        <v>0.35</v>
      </c>
      <c r="H25" s="137">
        <v>0.35</v>
      </c>
      <c r="I25" s="137">
        <v>0.37</v>
      </c>
      <c r="J25" s="137">
        <v>0.42</v>
      </c>
      <c r="K25" s="137">
        <v>0.45</v>
      </c>
      <c r="L25" s="137">
        <v>0.38</v>
      </c>
      <c r="M25" s="137">
        <v>0.46</v>
      </c>
      <c r="N25" s="36"/>
    </row>
    <row r="26" spans="1:14" x14ac:dyDescent="0.25">
      <c r="A26" s="61">
        <v>18</v>
      </c>
      <c r="B26" s="61"/>
      <c r="C26" s="64" t="s">
        <v>22</v>
      </c>
      <c r="D26" s="131" t="s">
        <v>1236</v>
      </c>
      <c r="E26" s="136">
        <v>0.51</v>
      </c>
      <c r="F26" s="136">
        <v>0.39</v>
      </c>
      <c r="G26" s="136">
        <v>0.46</v>
      </c>
      <c r="H26" s="136">
        <v>0.49</v>
      </c>
      <c r="I26" s="136">
        <v>0.52</v>
      </c>
      <c r="J26" s="136">
        <v>0.42</v>
      </c>
      <c r="K26" s="136">
        <v>0.47</v>
      </c>
      <c r="L26" s="136">
        <v>0.39</v>
      </c>
      <c r="M26" s="136">
        <v>0.42</v>
      </c>
      <c r="N26" s="36"/>
    </row>
    <row r="27" spans="1:14" x14ac:dyDescent="0.25">
      <c r="A27" s="61">
        <v>18</v>
      </c>
      <c r="B27" s="61" t="s">
        <v>175</v>
      </c>
      <c r="C27" s="46" t="s">
        <v>20</v>
      </c>
      <c r="D27" s="130" t="s">
        <v>1236</v>
      </c>
      <c r="E27" s="137">
        <v>0.51</v>
      </c>
      <c r="F27" s="137">
        <v>0.39</v>
      </c>
      <c r="G27" s="137">
        <v>0.46</v>
      </c>
      <c r="H27" s="137">
        <v>0.49</v>
      </c>
      <c r="I27" s="137">
        <v>0.52</v>
      </c>
      <c r="J27" s="137">
        <v>0.42</v>
      </c>
      <c r="K27" s="137">
        <v>0.47</v>
      </c>
      <c r="L27" s="137">
        <v>0.39</v>
      </c>
      <c r="M27" s="137">
        <v>0.42</v>
      </c>
      <c r="N27" s="36"/>
    </row>
    <row r="28" spans="1:14" x14ac:dyDescent="0.25">
      <c r="A28" s="61">
        <v>19</v>
      </c>
      <c r="B28" s="61"/>
      <c r="C28" s="64" t="s">
        <v>1170</v>
      </c>
      <c r="D28" s="131" t="s">
        <v>1236</v>
      </c>
      <c r="E28" s="136">
        <v>0.41</v>
      </c>
      <c r="F28" s="136">
        <v>0.36</v>
      </c>
      <c r="G28" s="136">
        <v>0.41</v>
      </c>
      <c r="H28" s="136">
        <v>0.5</v>
      </c>
      <c r="I28" s="136">
        <v>0.53</v>
      </c>
      <c r="J28" s="136">
        <v>0.43</v>
      </c>
      <c r="K28" s="136">
        <v>0.41</v>
      </c>
      <c r="L28" s="136">
        <v>0.36</v>
      </c>
      <c r="M28" s="136">
        <v>0.26</v>
      </c>
      <c r="N28" s="36"/>
    </row>
    <row r="29" spans="1:14" x14ac:dyDescent="0.25">
      <c r="A29" s="61">
        <v>19</v>
      </c>
      <c r="B29" s="61" t="s">
        <v>175</v>
      </c>
      <c r="C29" s="46" t="s">
        <v>18</v>
      </c>
      <c r="D29" s="130" t="s">
        <v>1236</v>
      </c>
      <c r="E29" s="137">
        <v>0.44</v>
      </c>
      <c r="F29" s="137">
        <v>0.41</v>
      </c>
      <c r="G29" s="137">
        <v>0.48</v>
      </c>
      <c r="H29" s="137">
        <v>0.55000000000000004</v>
      </c>
      <c r="I29" s="137">
        <v>0.56000000000000005</v>
      </c>
      <c r="J29" s="137">
        <v>0.47</v>
      </c>
      <c r="K29" s="137">
        <v>0.47</v>
      </c>
      <c r="L29" s="137">
        <v>0.46</v>
      </c>
      <c r="M29" s="137">
        <v>0.44</v>
      </c>
      <c r="N29" s="36"/>
    </row>
    <row r="30" spans="1:14" x14ac:dyDescent="0.25">
      <c r="A30" s="61">
        <v>19</v>
      </c>
      <c r="B30" s="61" t="s">
        <v>176</v>
      </c>
      <c r="C30" s="46" t="s">
        <v>19</v>
      </c>
      <c r="D30" s="130" t="s">
        <v>1236</v>
      </c>
      <c r="E30" s="137">
        <v>0.36</v>
      </c>
      <c r="F30" s="137">
        <v>0.27</v>
      </c>
      <c r="G30" s="137">
        <v>0.34</v>
      </c>
      <c r="H30" s="137">
        <v>0.41</v>
      </c>
      <c r="I30" s="137">
        <v>0.47</v>
      </c>
      <c r="J30" s="137">
        <v>0.37</v>
      </c>
      <c r="K30" s="137">
        <v>0.36</v>
      </c>
      <c r="L30" s="137">
        <v>0.28000000000000003</v>
      </c>
      <c r="M30" s="137">
        <v>0.2</v>
      </c>
      <c r="N30" s="36"/>
    </row>
    <row r="31" spans="1:14" x14ac:dyDescent="0.25">
      <c r="A31" s="61">
        <v>20</v>
      </c>
      <c r="B31" s="61"/>
      <c r="C31" s="64" t="s">
        <v>29</v>
      </c>
      <c r="D31" s="131" t="s">
        <v>1236</v>
      </c>
      <c r="E31" s="136">
        <v>0.57999999999999996</v>
      </c>
      <c r="F31" s="136">
        <v>0.51</v>
      </c>
      <c r="G31" s="136">
        <v>0.56000000000000005</v>
      </c>
      <c r="H31" s="136">
        <v>0.54</v>
      </c>
      <c r="I31" s="136">
        <v>0.54</v>
      </c>
      <c r="J31" s="136">
        <v>0.5</v>
      </c>
      <c r="K31" s="136">
        <v>0.51</v>
      </c>
      <c r="L31" s="136">
        <v>0.42</v>
      </c>
      <c r="M31" s="136">
        <v>0.45</v>
      </c>
      <c r="N31" s="36"/>
    </row>
    <row r="32" spans="1:14" x14ac:dyDescent="0.25">
      <c r="A32" s="61">
        <v>20</v>
      </c>
      <c r="B32" s="61" t="s">
        <v>175</v>
      </c>
      <c r="C32" s="46" t="s">
        <v>25</v>
      </c>
      <c r="D32" s="130" t="s">
        <v>1236</v>
      </c>
      <c r="E32" s="137">
        <v>0.62</v>
      </c>
      <c r="F32" s="137">
        <v>0.61</v>
      </c>
      <c r="G32" s="137">
        <v>0.69</v>
      </c>
      <c r="H32" s="137">
        <v>0.61</v>
      </c>
      <c r="I32" s="137">
        <v>0.53</v>
      </c>
      <c r="J32" s="137">
        <v>0.52</v>
      </c>
      <c r="K32" s="137">
        <v>0.5</v>
      </c>
      <c r="L32" s="137">
        <v>0.43</v>
      </c>
      <c r="M32" s="137">
        <v>0.41</v>
      </c>
      <c r="N32" s="36"/>
    </row>
    <row r="33" spans="1:14" x14ac:dyDescent="0.25">
      <c r="A33" s="61">
        <v>20</v>
      </c>
      <c r="B33" s="61" t="s">
        <v>176</v>
      </c>
      <c r="C33" s="46" t="s">
        <v>26</v>
      </c>
      <c r="D33" s="130" t="s">
        <v>1236</v>
      </c>
      <c r="E33" s="137">
        <v>0.5</v>
      </c>
      <c r="F33" s="137">
        <v>0.54</v>
      </c>
      <c r="G33" s="137">
        <v>0.52</v>
      </c>
      <c r="H33" s="137">
        <v>0.5</v>
      </c>
      <c r="I33" s="137">
        <v>0.56000000000000005</v>
      </c>
      <c r="J33" s="137">
        <v>0.49</v>
      </c>
      <c r="K33" s="137">
        <v>0.49</v>
      </c>
      <c r="L33" s="137">
        <v>0.42</v>
      </c>
      <c r="M33" s="137">
        <v>0.46</v>
      </c>
      <c r="N33" s="36"/>
    </row>
    <row r="34" spans="1:14" x14ac:dyDescent="0.25">
      <c r="A34" s="61">
        <v>20</v>
      </c>
      <c r="B34" s="61" t="s">
        <v>177</v>
      </c>
      <c r="C34" s="46" t="s">
        <v>27</v>
      </c>
      <c r="D34" s="130" t="s">
        <v>1236</v>
      </c>
      <c r="E34" s="137">
        <v>0.5</v>
      </c>
      <c r="F34" s="137">
        <v>0.35</v>
      </c>
      <c r="G34" s="137">
        <v>0.37</v>
      </c>
      <c r="H34" s="137">
        <v>0.43</v>
      </c>
      <c r="I34" s="137">
        <v>0.56999999999999995</v>
      </c>
      <c r="J34" s="137">
        <v>0.5</v>
      </c>
      <c r="K34" s="137">
        <v>0.59</v>
      </c>
      <c r="L34" s="137">
        <v>0.43</v>
      </c>
      <c r="M34" s="137">
        <v>0.51</v>
      </c>
      <c r="N34" s="36"/>
    </row>
    <row r="35" spans="1:14" x14ac:dyDescent="0.25">
      <c r="A35" s="61">
        <v>20</v>
      </c>
      <c r="B35" s="61" t="s">
        <v>102</v>
      </c>
      <c r="C35" s="46" t="s">
        <v>28</v>
      </c>
      <c r="D35" s="130" t="s">
        <v>1236</v>
      </c>
      <c r="E35" s="137">
        <v>0.43</v>
      </c>
      <c r="F35" s="137">
        <v>0.48</v>
      </c>
      <c r="G35" s="137">
        <v>0.42</v>
      </c>
      <c r="H35" s="137">
        <v>0.53</v>
      </c>
      <c r="I35" s="137">
        <v>0.5</v>
      </c>
      <c r="J35" s="137">
        <v>0.48</v>
      </c>
      <c r="K35" s="137">
        <v>0.54</v>
      </c>
      <c r="L35" s="137">
        <v>0.42</v>
      </c>
      <c r="M35" s="137">
        <v>0.56999999999999995</v>
      </c>
      <c r="N35" s="36"/>
    </row>
    <row r="36" spans="1:14" x14ac:dyDescent="0.25">
      <c r="A36" s="61">
        <v>21</v>
      </c>
      <c r="B36" s="61"/>
      <c r="C36" s="64" t="s">
        <v>1171</v>
      </c>
      <c r="D36" s="131" t="s">
        <v>1236</v>
      </c>
      <c r="E36" s="136">
        <v>0.48</v>
      </c>
      <c r="F36" s="136">
        <v>0.37</v>
      </c>
      <c r="G36" s="136">
        <v>0.44</v>
      </c>
      <c r="H36" s="136">
        <v>0.44</v>
      </c>
      <c r="I36" s="136">
        <v>0.51</v>
      </c>
      <c r="J36" s="136">
        <v>0.41</v>
      </c>
      <c r="K36" s="136">
        <v>0.47</v>
      </c>
      <c r="L36" s="136">
        <v>0.35</v>
      </c>
      <c r="M36" s="136">
        <v>0.39</v>
      </c>
      <c r="N36" s="36"/>
    </row>
    <row r="37" spans="1:14" x14ac:dyDescent="0.25">
      <c r="A37" s="61">
        <v>21</v>
      </c>
      <c r="B37" s="61" t="s">
        <v>175</v>
      </c>
      <c r="C37" s="46" t="s">
        <v>32</v>
      </c>
      <c r="D37" s="130" t="s">
        <v>1236</v>
      </c>
      <c r="E37" s="138" t="s">
        <v>1237</v>
      </c>
      <c r="F37" s="138" t="s">
        <v>1237</v>
      </c>
      <c r="G37" s="137">
        <v>0.35</v>
      </c>
      <c r="H37" s="137">
        <v>0.4</v>
      </c>
      <c r="I37" s="137">
        <v>0.62</v>
      </c>
      <c r="J37" s="137">
        <v>0.26</v>
      </c>
      <c r="K37" s="137">
        <v>0.36</v>
      </c>
      <c r="L37" s="137">
        <v>0.35</v>
      </c>
      <c r="M37" s="137">
        <v>0.44</v>
      </c>
      <c r="N37" s="36"/>
    </row>
    <row r="38" spans="1:14" x14ac:dyDescent="0.25">
      <c r="A38" s="61">
        <v>21</v>
      </c>
      <c r="B38" s="61" t="s">
        <v>176</v>
      </c>
      <c r="C38" s="46" t="s">
        <v>33</v>
      </c>
      <c r="D38" s="130" t="s">
        <v>1236</v>
      </c>
      <c r="E38" s="137">
        <v>0.47</v>
      </c>
      <c r="F38" s="137">
        <v>0.37</v>
      </c>
      <c r="G38" s="137">
        <v>0.46</v>
      </c>
      <c r="H38" s="137">
        <v>0.43</v>
      </c>
      <c r="I38" s="137">
        <v>0.52</v>
      </c>
      <c r="J38" s="137">
        <v>0.42</v>
      </c>
      <c r="K38" s="137">
        <v>0.48</v>
      </c>
      <c r="L38" s="137">
        <v>0.34</v>
      </c>
      <c r="M38" s="137">
        <v>0.38</v>
      </c>
      <c r="N38" s="36"/>
    </row>
    <row r="39" spans="1:14" x14ac:dyDescent="0.25">
      <c r="A39" s="61">
        <v>21</v>
      </c>
      <c r="B39" s="61" t="s">
        <v>177</v>
      </c>
      <c r="C39" s="46" t="s">
        <v>34</v>
      </c>
      <c r="D39" s="130" t="s">
        <v>1236</v>
      </c>
      <c r="E39" s="137">
        <v>0.5</v>
      </c>
      <c r="F39" s="137">
        <v>0.36</v>
      </c>
      <c r="G39" s="137">
        <v>0.44</v>
      </c>
      <c r="H39" s="137">
        <v>0.47</v>
      </c>
      <c r="I39" s="137">
        <v>0.47</v>
      </c>
      <c r="J39" s="137">
        <v>0.43</v>
      </c>
      <c r="K39" s="137">
        <v>0.51</v>
      </c>
      <c r="L39" s="137">
        <v>0.37</v>
      </c>
      <c r="M39" s="137">
        <v>0.37</v>
      </c>
      <c r="N39" s="36"/>
    </row>
    <row r="40" spans="1:14" x14ac:dyDescent="0.25">
      <c r="A40" s="61">
        <v>22</v>
      </c>
      <c r="B40" s="61"/>
      <c r="C40" s="64" t="s">
        <v>38</v>
      </c>
      <c r="D40" s="131" t="s">
        <v>1236</v>
      </c>
      <c r="E40" s="136">
        <v>0.65</v>
      </c>
      <c r="F40" s="136">
        <v>0.7</v>
      </c>
      <c r="G40" s="136">
        <v>0.62</v>
      </c>
      <c r="H40" s="136">
        <v>0.7</v>
      </c>
      <c r="I40" s="136">
        <v>0.66</v>
      </c>
      <c r="J40" s="136">
        <v>0.6</v>
      </c>
      <c r="K40" s="136">
        <v>0.54</v>
      </c>
      <c r="L40" s="136">
        <v>0.47</v>
      </c>
      <c r="M40" s="136">
        <v>0.46</v>
      </c>
      <c r="N40" s="36"/>
    </row>
    <row r="41" spans="1:14" x14ac:dyDescent="0.25">
      <c r="A41" s="61">
        <v>22</v>
      </c>
      <c r="B41" s="61" t="s">
        <v>175</v>
      </c>
      <c r="C41" s="46" t="s">
        <v>35</v>
      </c>
      <c r="D41" s="130" t="s">
        <v>1236</v>
      </c>
      <c r="E41" s="137">
        <v>0.65</v>
      </c>
      <c r="F41" s="137">
        <v>0.64</v>
      </c>
      <c r="G41" s="137">
        <v>0.6</v>
      </c>
      <c r="H41" s="137">
        <v>0.64</v>
      </c>
      <c r="I41" s="137">
        <v>0.66</v>
      </c>
      <c r="J41" s="137">
        <v>0.53</v>
      </c>
      <c r="K41" s="137">
        <v>0.52</v>
      </c>
      <c r="L41" s="137">
        <v>0.45</v>
      </c>
      <c r="M41" s="137">
        <v>0.44</v>
      </c>
      <c r="N41" s="36"/>
    </row>
    <row r="42" spans="1:14" x14ac:dyDescent="0.25">
      <c r="A42" s="61">
        <v>22</v>
      </c>
      <c r="B42" s="61" t="s">
        <v>176</v>
      </c>
      <c r="C42" s="46" t="s">
        <v>36</v>
      </c>
      <c r="D42" s="130" t="s">
        <v>1236</v>
      </c>
      <c r="E42" s="138" t="s">
        <v>1237</v>
      </c>
      <c r="F42" s="137">
        <v>0.75</v>
      </c>
      <c r="G42" s="137">
        <v>0.64</v>
      </c>
      <c r="H42" s="137">
        <v>0.77</v>
      </c>
      <c r="I42" s="137">
        <v>0.65</v>
      </c>
      <c r="J42" s="137">
        <v>0.67</v>
      </c>
      <c r="K42" s="137">
        <v>0.56999999999999995</v>
      </c>
      <c r="L42" s="137">
        <v>0.49</v>
      </c>
      <c r="M42" s="137">
        <v>0.5</v>
      </c>
      <c r="N42" s="36"/>
    </row>
    <row r="43" spans="1:14" x14ac:dyDescent="0.25">
      <c r="A43" s="61">
        <v>22</v>
      </c>
      <c r="B43" s="61" t="s">
        <v>177</v>
      </c>
      <c r="C43" s="46" t="s">
        <v>37</v>
      </c>
      <c r="D43" s="130" t="s">
        <v>1236</v>
      </c>
      <c r="E43" s="137">
        <v>0.75</v>
      </c>
      <c r="F43" s="137">
        <v>0.71</v>
      </c>
      <c r="G43" s="137">
        <v>0.78</v>
      </c>
      <c r="H43" s="137">
        <v>0.79</v>
      </c>
      <c r="I43" s="137">
        <v>0.8</v>
      </c>
      <c r="J43" s="137">
        <v>0.68</v>
      </c>
      <c r="K43" s="137">
        <v>0.56000000000000005</v>
      </c>
      <c r="L43" s="137">
        <v>0.46</v>
      </c>
      <c r="M43" s="137">
        <v>0.52</v>
      </c>
      <c r="N43" s="36"/>
    </row>
    <row r="44" spans="1:14" x14ac:dyDescent="0.25">
      <c r="A44" s="61">
        <v>23</v>
      </c>
      <c r="B44" s="61"/>
      <c r="C44" s="64" t="s">
        <v>39</v>
      </c>
      <c r="D44" s="131" t="s">
        <v>1236</v>
      </c>
      <c r="E44" s="136">
        <v>0.4</v>
      </c>
      <c r="F44" s="136">
        <v>0.16</v>
      </c>
      <c r="G44" s="136">
        <v>0.37</v>
      </c>
      <c r="H44" s="136">
        <v>0.51</v>
      </c>
      <c r="I44" s="136">
        <v>0.44</v>
      </c>
      <c r="J44" s="136">
        <v>0.45</v>
      </c>
      <c r="K44" s="136">
        <v>0.64</v>
      </c>
      <c r="L44" s="136">
        <v>0.53</v>
      </c>
      <c r="M44" s="136">
        <v>0.21</v>
      </c>
      <c r="N44" s="36"/>
    </row>
    <row r="45" spans="1:14" x14ac:dyDescent="0.25">
      <c r="A45" s="61">
        <v>23</v>
      </c>
      <c r="B45" s="61" t="s">
        <v>175</v>
      </c>
      <c r="C45" s="46" t="s">
        <v>39</v>
      </c>
      <c r="D45" s="130" t="s">
        <v>1236</v>
      </c>
      <c r="E45" s="137">
        <v>0.4</v>
      </c>
      <c r="F45" s="137">
        <v>0.16</v>
      </c>
      <c r="G45" s="137">
        <v>0.37</v>
      </c>
      <c r="H45" s="137">
        <v>0.51</v>
      </c>
      <c r="I45" s="137">
        <v>0.44</v>
      </c>
      <c r="J45" s="137">
        <v>0.45</v>
      </c>
      <c r="K45" s="137">
        <v>0.64</v>
      </c>
      <c r="L45" s="137">
        <v>0.53</v>
      </c>
      <c r="M45" s="137">
        <v>0.21</v>
      </c>
      <c r="N45" s="36"/>
    </row>
    <row r="46" spans="1:14" x14ac:dyDescent="0.25">
      <c r="A46" s="61">
        <v>24</v>
      </c>
      <c r="B46" s="61"/>
      <c r="C46" s="64" t="s">
        <v>44</v>
      </c>
      <c r="D46" s="131" t="s">
        <v>1236</v>
      </c>
      <c r="E46" s="136">
        <v>0.49</v>
      </c>
      <c r="F46" s="136">
        <v>0.27</v>
      </c>
      <c r="G46" s="136">
        <v>0.54</v>
      </c>
      <c r="H46" s="136">
        <v>0.56000000000000005</v>
      </c>
      <c r="I46" s="136">
        <v>0.6</v>
      </c>
      <c r="J46" s="136">
        <v>0.55000000000000004</v>
      </c>
      <c r="K46" s="136">
        <v>0.52</v>
      </c>
      <c r="L46" s="136">
        <v>0.42</v>
      </c>
      <c r="M46" s="136">
        <v>0.37</v>
      </c>
      <c r="N46" s="36"/>
    </row>
    <row r="47" spans="1:14" x14ac:dyDescent="0.25">
      <c r="A47" s="61">
        <v>24</v>
      </c>
      <c r="B47" s="61" t="s">
        <v>175</v>
      </c>
      <c r="C47" s="46" t="s">
        <v>40</v>
      </c>
      <c r="D47" s="130" t="s">
        <v>1236</v>
      </c>
      <c r="E47" s="137">
        <v>0.32</v>
      </c>
      <c r="F47" s="137">
        <v>0.23</v>
      </c>
      <c r="G47" s="137">
        <v>0.49</v>
      </c>
      <c r="H47" s="137">
        <v>0.57999999999999996</v>
      </c>
      <c r="I47" s="137">
        <v>0.56999999999999995</v>
      </c>
      <c r="J47" s="137">
        <v>0.48</v>
      </c>
      <c r="K47" s="137">
        <v>0.53</v>
      </c>
      <c r="L47" s="137">
        <v>0.43</v>
      </c>
      <c r="M47" s="137">
        <v>0.35</v>
      </c>
      <c r="N47" s="36"/>
    </row>
    <row r="48" spans="1:14" x14ac:dyDescent="0.25">
      <c r="A48" s="61">
        <v>24</v>
      </c>
      <c r="B48" s="61" t="s">
        <v>176</v>
      </c>
      <c r="C48" s="46" t="s">
        <v>41</v>
      </c>
      <c r="D48" s="130" t="s">
        <v>1236</v>
      </c>
      <c r="E48" s="137">
        <v>0.54</v>
      </c>
      <c r="F48" s="137">
        <v>0.43</v>
      </c>
      <c r="G48" s="137">
        <v>0.6</v>
      </c>
      <c r="H48" s="137">
        <v>0.6</v>
      </c>
      <c r="I48" s="137">
        <v>0.68</v>
      </c>
      <c r="J48" s="137">
        <v>0.62</v>
      </c>
      <c r="K48" s="137">
        <v>0.52</v>
      </c>
      <c r="L48" s="137">
        <v>0.51</v>
      </c>
      <c r="M48" s="137">
        <v>0.46</v>
      </c>
      <c r="N48" s="36"/>
    </row>
    <row r="49" spans="1:14" x14ac:dyDescent="0.25">
      <c r="A49" s="61">
        <v>24</v>
      </c>
      <c r="B49" s="61" t="s">
        <v>177</v>
      </c>
      <c r="C49" s="46" t="s">
        <v>42</v>
      </c>
      <c r="D49" s="130" t="s">
        <v>1236</v>
      </c>
      <c r="E49" s="137">
        <v>0.54</v>
      </c>
      <c r="F49" s="137">
        <v>0.25</v>
      </c>
      <c r="G49" s="137">
        <v>0.48</v>
      </c>
      <c r="H49" s="137">
        <v>0.48</v>
      </c>
      <c r="I49" s="137">
        <v>0.51</v>
      </c>
      <c r="J49" s="137">
        <v>0.47</v>
      </c>
      <c r="K49" s="137">
        <v>0.44</v>
      </c>
      <c r="L49" s="137">
        <v>0.36</v>
      </c>
      <c r="M49" s="137">
        <v>0.33</v>
      </c>
      <c r="N49" s="36"/>
    </row>
    <row r="50" spans="1:14" x14ac:dyDescent="0.25">
      <c r="A50" s="61">
        <v>24</v>
      </c>
      <c r="B50" s="61" t="s">
        <v>102</v>
      </c>
      <c r="C50" s="46" t="s">
        <v>43</v>
      </c>
      <c r="D50" s="130" t="s">
        <v>1236</v>
      </c>
      <c r="E50" s="137">
        <v>0.74</v>
      </c>
      <c r="F50" s="137">
        <v>0.32</v>
      </c>
      <c r="G50" s="137">
        <v>0.67</v>
      </c>
      <c r="H50" s="137">
        <v>0.63</v>
      </c>
      <c r="I50" s="137">
        <v>0.71</v>
      </c>
      <c r="J50" s="137">
        <v>0.55000000000000004</v>
      </c>
      <c r="K50" s="137">
        <v>0.56000000000000005</v>
      </c>
      <c r="L50" s="137">
        <v>0.55000000000000004</v>
      </c>
      <c r="M50" s="137">
        <v>0.59</v>
      </c>
      <c r="N50" s="36"/>
    </row>
    <row r="51" spans="1:14" x14ac:dyDescent="0.25">
      <c r="A51" s="61">
        <v>24</v>
      </c>
      <c r="B51" s="61" t="s">
        <v>178</v>
      </c>
      <c r="C51" s="46" t="s">
        <v>45</v>
      </c>
      <c r="D51" s="130" t="s">
        <v>1236</v>
      </c>
      <c r="E51" s="138" t="s">
        <v>1237</v>
      </c>
      <c r="F51" s="137">
        <v>0.28999999999999998</v>
      </c>
      <c r="G51" s="137">
        <v>0.53</v>
      </c>
      <c r="H51" s="137">
        <v>0.51</v>
      </c>
      <c r="I51" s="137">
        <v>0.51</v>
      </c>
      <c r="J51" s="137">
        <v>0.52</v>
      </c>
      <c r="K51" s="137">
        <v>0.41</v>
      </c>
      <c r="L51" s="137">
        <v>0.39</v>
      </c>
      <c r="M51" s="137">
        <v>0.36</v>
      </c>
      <c r="N51" s="36"/>
    </row>
    <row r="52" spans="1:14" x14ac:dyDescent="0.25">
      <c r="A52" s="61">
        <v>24</v>
      </c>
      <c r="B52" s="61" t="s">
        <v>179</v>
      </c>
      <c r="C52" s="46" t="s">
        <v>46</v>
      </c>
      <c r="D52" s="130" t="s">
        <v>1236</v>
      </c>
      <c r="E52" s="137">
        <v>0.5</v>
      </c>
      <c r="F52" s="137">
        <v>0.24</v>
      </c>
      <c r="G52" s="137">
        <v>0.49</v>
      </c>
      <c r="H52" s="137">
        <v>0.5</v>
      </c>
      <c r="I52" s="137">
        <v>0.56999999999999995</v>
      </c>
      <c r="J52" s="137">
        <v>0.54</v>
      </c>
      <c r="K52" s="137">
        <v>0.53</v>
      </c>
      <c r="L52" s="137">
        <v>0.35</v>
      </c>
      <c r="M52" s="137">
        <v>0.33</v>
      </c>
      <c r="N52" s="36"/>
    </row>
    <row r="53" spans="1:14" x14ac:dyDescent="0.25">
      <c r="A53" s="61">
        <v>25</v>
      </c>
      <c r="B53" s="61"/>
      <c r="C53" s="64" t="s">
        <v>50</v>
      </c>
      <c r="D53" s="131" t="s">
        <v>1236</v>
      </c>
      <c r="E53" s="139">
        <v>0.64</v>
      </c>
      <c r="F53" s="139">
        <v>0.35</v>
      </c>
      <c r="G53" s="139">
        <v>0.45</v>
      </c>
      <c r="H53" s="139">
        <v>0.54</v>
      </c>
      <c r="I53" s="139">
        <v>0.6</v>
      </c>
      <c r="J53" s="139">
        <v>0.53</v>
      </c>
      <c r="K53" s="136">
        <v>0.5</v>
      </c>
      <c r="L53" s="136">
        <v>0.39</v>
      </c>
      <c r="M53" s="136">
        <v>0.37</v>
      </c>
      <c r="N53" s="36"/>
    </row>
    <row r="54" spans="1:14" x14ac:dyDescent="0.25">
      <c r="A54" s="61">
        <v>25</v>
      </c>
      <c r="B54" s="61" t="s">
        <v>175</v>
      </c>
      <c r="C54" s="46" t="s">
        <v>47</v>
      </c>
      <c r="D54" s="130" t="s">
        <v>1236</v>
      </c>
      <c r="E54" s="138" t="s">
        <v>1237</v>
      </c>
      <c r="F54" s="138">
        <v>0.32</v>
      </c>
      <c r="G54" s="138">
        <v>0.44</v>
      </c>
      <c r="H54" s="138">
        <v>0.53</v>
      </c>
      <c r="I54" s="138">
        <v>0.66</v>
      </c>
      <c r="J54" s="138">
        <v>0.53</v>
      </c>
      <c r="K54" s="137">
        <v>0.54</v>
      </c>
      <c r="L54" s="137">
        <v>0.41</v>
      </c>
      <c r="M54" s="137">
        <v>0.36</v>
      </c>
      <c r="N54" s="36"/>
    </row>
    <row r="55" spans="1:14" x14ac:dyDescent="0.25">
      <c r="A55" s="61">
        <v>25</v>
      </c>
      <c r="B55" s="61" t="s">
        <v>176</v>
      </c>
      <c r="C55" s="46" t="s">
        <v>48</v>
      </c>
      <c r="D55" s="130" t="s">
        <v>1236</v>
      </c>
      <c r="E55" s="138">
        <v>0.64</v>
      </c>
      <c r="F55" s="138">
        <v>0.43</v>
      </c>
      <c r="G55" s="138">
        <v>0.46</v>
      </c>
      <c r="H55" s="138">
        <v>0.56000000000000005</v>
      </c>
      <c r="I55" s="138">
        <v>0.55000000000000004</v>
      </c>
      <c r="J55" s="138">
        <v>0.55000000000000004</v>
      </c>
      <c r="K55" s="137">
        <v>0.56000000000000005</v>
      </c>
      <c r="L55" s="137">
        <v>0.46</v>
      </c>
      <c r="M55" s="137">
        <v>0.44</v>
      </c>
      <c r="N55" s="36"/>
    </row>
    <row r="56" spans="1:14" x14ac:dyDescent="0.25">
      <c r="A56" s="61">
        <v>25</v>
      </c>
      <c r="B56" s="61" t="s">
        <v>177</v>
      </c>
      <c r="C56" s="46" t="s">
        <v>49</v>
      </c>
      <c r="D56" s="130" t="s">
        <v>1236</v>
      </c>
      <c r="E56" s="138" t="s">
        <v>1237</v>
      </c>
      <c r="F56" s="138" t="s">
        <v>1237</v>
      </c>
      <c r="G56" s="138" t="s">
        <v>1237</v>
      </c>
      <c r="H56" s="138" t="s">
        <v>1237</v>
      </c>
      <c r="I56" s="138">
        <v>0.55000000000000004</v>
      </c>
      <c r="J56" s="138">
        <v>0.52</v>
      </c>
      <c r="K56" s="137">
        <v>0.47</v>
      </c>
      <c r="L56" s="137">
        <v>0.38</v>
      </c>
      <c r="M56" s="137">
        <v>0.36</v>
      </c>
      <c r="N56" s="36"/>
    </row>
    <row r="57" spans="1:14" x14ac:dyDescent="0.25">
      <c r="A57" s="61">
        <v>26</v>
      </c>
      <c r="B57" s="61"/>
      <c r="C57" s="64" t="s">
        <v>57</v>
      </c>
      <c r="D57" s="131" t="s">
        <v>1236</v>
      </c>
      <c r="E57" s="136">
        <v>0.59</v>
      </c>
      <c r="F57" s="136">
        <v>0.5</v>
      </c>
      <c r="G57" s="136">
        <v>0.6</v>
      </c>
      <c r="H57" s="136">
        <v>0.6</v>
      </c>
      <c r="I57" s="136">
        <v>0.69</v>
      </c>
      <c r="J57" s="136">
        <v>0.62</v>
      </c>
      <c r="K57" s="136">
        <v>0.55000000000000004</v>
      </c>
      <c r="L57" s="136">
        <v>0.48</v>
      </c>
      <c r="M57" s="136">
        <v>0.49</v>
      </c>
      <c r="N57" s="36"/>
    </row>
    <row r="58" spans="1:14" x14ac:dyDescent="0.25">
      <c r="A58" s="61">
        <v>26</v>
      </c>
      <c r="B58" s="61" t="s">
        <v>175</v>
      </c>
      <c r="C58" s="46" t="s">
        <v>51</v>
      </c>
      <c r="D58" s="130" t="s">
        <v>1236</v>
      </c>
      <c r="E58" s="137">
        <v>0.62</v>
      </c>
      <c r="F58" s="137">
        <v>0.52</v>
      </c>
      <c r="G58" s="137">
        <v>0.62</v>
      </c>
      <c r="H58" s="137">
        <v>0.63</v>
      </c>
      <c r="I58" s="137">
        <v>0.67</v>
      </c>
      <c r="J58" s="137">
        <v>0.61</v>
      </c>
      <c r="K58" s="137">
        <v>0.52</v>
      </c>
      <c r="L58" s="137">
        <v>0.45</v>
      </c>
      <c r="M58" s="137">
        <v>0.47</v>
      </c>
      <c r="N58" s="36"/>
    </row>
    <row r="59" spans="1:14" x14ac:dyDescent="0.25">
      <c r="A59" s="61">
        <v>26</v>
      </c>
      <c r="B59" s="61" t="s">
        <v>176</v>
      </c>
      <c r="C59" s="46" t="s">
        <v>52</v>
      </c>
      <c r="D59" s="130" t="s">
        <v>1236</v>
      </c>
      <c r="E59" s="137">
        <v>0.77</v>
      </c>
      <c r="F59" s="137">
        <v>0.66</v>
      </c>
      <c r="G59" s="137">
        <v>0.73</v>
      </c>
      <c r="H59" s="137">
        <v>0.74</v>
      </c>
      <c r="I59" s="137">
        <v>0.76</v>
      </c>
      <c r="J59" s="137">
        <v>0.67</v>
      </c>
      <c r="K59" s="137">
        <v>0.61</v>
      </c>
      <c r="L59" s="137">
        <v>0.56999999999999995</v>
      </c>
      <c r="M59" s="137">
        <v>0.53</v>
      </c>
      <c r="N59" s="36"/>
    </row>
    <row r="60" spans="1:14" x14ac:dyDescent="0.25">
      <c r="A60" s="61">
        <v>26</v>
      </c>
      <c r="B60" s="61" t="s">
        <v>177</v>
      </c>
      <c r="C60" s="46" t="s">
        <v>53</v>
      </c>
      <c r="D60" s="130" t="s">
        <v>1236</v>
      </c>
      <c r="E60" s="137">
        <v>0.56999999999999995</v>
      </c>
      <c r="F60" s="137">
        <v>0.42</v>
      </c>
      <c r="G60" s="137">
        <v>0.5</v>
      </c>
      <c r="H60" s="137">
        <v>0.49</v>
      </c>
      <c r="I60" s="137">
        <v>0.7</v>
      </c>
      <c r="J60" s="137">
        <v>0.6</v>
      </c>
      <c r="K60" s="137">
        <v>0.49</v>
      </c>
      <c r="L60" s="137">
        <v>0.51</v>
      </c>
      <c r="M60" s="137">
        <v>0.55000000000000004</v>
      </c>
      <c r="N60" s="36"/>
    </row>
    <row r="61" spans="1:14" x14ac:dyDescent="0.25">
      <c r="A61" s="61">
        <v>26</v>
      </c>
      <c r="B61" s="61" t="s">
        <v>102</v>
      </c>
      <c r="C61" s="46" t="s">
        <v>54</v>
      </c>
      <c r="D61" s="130" t="s">
        <v>1236</v>
      </c>
      <c r="E61" s="137">
        <v>0.57999999999999996</v>
      </c>
      <c r="F61" s="137">
        <v>0.56999999999999995</v>
      </c>
      <c r="G61" s="137">
        <v>0.61</v>
      </c>
      <c r="H61" s="137">
        <v>0.61</v>
      </c>
      <c r="I61" s="137">
        <v>0.62</v>
      </c>
      <c r="J61" s="137">
        <v>0.56999999999999995</v>
      </c>
      <c r="K61" s="137">
        <v>0.49</v>
      </c>
      <c r="L61" s="137">
        <v>0.38</v>
      </c>
      <c r="M61" s="137">
        <v>0.42</v>
      </c>
      <c r="N61" s="36"/>
    </row>
    <row r="62" spans="1:14" x14ac:dyDescent="0.25">
      <c r="A62" s="61">
        <v>26</v>
      </c>
      <c r="B62" s="61" t="s">
        <v>178</v>
      </c>
      <c r="C62" s="46" t="s">
        <v>55</v>
      </c>
      <c r="D62" s="130" t="s">
        <v>1236</v>
      </c>
      <c r="E62" s="137">
        <v>0.32</v>
      </c>
      <c r="F62" s="137">
        <v>0.37</v>
      </c>
      <c r="G62" s="137">
        <v>0.5</v>
      </c>
      <c r="H62" s="137">
        <v>0.51</v>
      </c>
      <c r="I62" s="137">
        <v>0.59</v>
      </c>
      <c r="J62" s="137">
        <v>0.56999999999999995</v>
      </c>
      <c r="K62" s="137">
        <v>0.55000000000000004</v>
      </c>
      <c r="L62" s="137">
        <v>0.47</v>
      </c>
      <c r="M62" s="137">
        <v>0.48</v>
      </c>
      <c r="N62" s="36"/>
    </row>
    <row r="63" spans="1:14" x14ac:dyDescent="0.25">
      <c r="A63" s="61">
        <v>26</v>
      </c>
      <c r="B63" s="61" t="s">
        <v>179</v>
      </c>
      <c r="C63" s="46" t="s">
        <v>56</v>
      </c>
      <c r="D63" s="130" t="s">
        <v>1236</v>
      </c>
      <c r="E63" s="137">
        <v>0.57999999999999996</v>
      </c>
      <c r="F63" s="137">
        <v>0.41</v>
      </c>
      <c r="G63" s="137">
        <v>0.59</v>
      </c>
      <c r="H63" s="137">
        <v>0.6</v>
      </c>
      <c r="I63" s="137">
        <v>0.74</v>
      </c>
      <c r="J63" s="137">
        <v>0.65</v>
      </c>
      <c r="K63" s="137">
        <v>0.63</v>
      </c>
      <c r="L63" s="137">
        <v>0.38</v>
      </c>
      <c r="M63" s="137">
        <v>0.43</v>
      </c>
      <c r="N63" s="36"/>
    </row>
    <row r="64" spans="1:14" x14ac:dyDescent="0.25">
      <c r="A64" s="61">
        <v>27</v>
      </c>
      <c r="B64" s="61"/>
      <c r="C64" s="64" t="s">
        <v>59</v>
      </c>
      <c r="D64" s="131" t="s">
        <v>1236</v>
      </c>
      <c r="E64" s="136">
        <v>0.7</v>
      </c>
      <c r="F64" s="136">
        <v>0.44</v>
      </c>
      <c r="G64" s="136">
        <v>0.51</v>
      </c>
      <c r="H64" s="136">
        <v>0.46</v>
      </c>
      <c r="I64" s="136">
        <v>0.52</v>
      </c>
      <c r="J64" s="136">
        <v>0.43</v>
      </c>
      <c r="K64" s="136">
        <v>0.48</v>
      </c>
      <c r="L64" s="136">
        <v>0.3</v>
      </c>
      <c r="M64" s="136">
        <v>0.42</v>
      </c>
      <c r="N64" s="36"/>
    </row>
    <row r="65" spans="1:15" x14ac:dyDescent="0.25">
      <c r="A65" s="61">
        <v>27</v>
      </c>
      <c r="B65" s="61" t="s">
        <v>175</v>
      </c>
      <c r="C65" s="46" t="s">
        <v>59</v>
      </c>
      <c r="D65" s="130" t="s">
        <v>1236</v>
      </c>
      <c r="E65" s="137">
        <v>0.7</v>
      </c>
      <c r="F65" s="137">
        <v>0.44</v>
      </c>
      <c r="G65" s="137">
        <v>0.51</v>
      </c>
      <c r="H65" s="137">
        <v>0.46</v>
      </c>
      <c r="I65" s="137">
        <v>0.52</v>
      </c>
      <c r="J65" s="137">
        <v>0.43</v>
      </c>
      <c r="K65" s="137">
        <v>0.48</v>
      </c>
      <c r="L65" s="137">
        <v>0.3</v>
      </c>
      <c r="M65" s="137">
        <v>0.42</v>
      </c>
      <c r="N65" s="36"/>
    </row>
    <row r="66" spans="1:15" x14ac:dyDescent="0.25">
      <c r="A66" s="61">
        <v>28</v>
      </c>
      <c r="B66" s="61"/>
      <c r="C66" s="64" t="s">
        <v>64</v>
      </c>
      <c r="D66" s="131" t="s">
        <v>1236</v>
      </c>
      <c r="E66" s="139">
        <v>0.52</v>
      </c>
      <c r="F66" s="139">
        <v>0.39</v>
      </c>
      <c r="G66" s="139">
        <v>0.54</v>
      </c>
      <c r="H66" s="139">
        <v>0.57999999999999996</v>
      </c>
      <c r="I66" s="139">
        <v>0.63</v>
      </c>
      <c r="J66" s="139">
        <v>0.5</v>
      </c>
      <c r="K66" s="139">
        <v>0.5</v>
      </c>
      <c r="L66" s="139">
        <v>0.41</v>
      </c>
      <c r="M66" s="139">
        <v>0.42</v>
      </c>
      <c r="N66" s="36"/>
    </row>
    <row r="67" spans="1:15" x14ac:dyDescent="0.25">
      <c r="A67" s="61">
        <v>28</v>
      </c>
      <c r="B67" s="61" t="s">
        <v>175</v>
      </c>
      <c r="C67" s="46" t="s">
        <v>60</v>
      </c>
      <c r="D67" s="130" t="s">
        <v>1236</v>
      </c>
      <c r="E67" s="138" t="s">
        <v>1237</v>
      </c>
      <c r="F67" s="138">
        <v>0.51</v>
      </c>
      <c r="G67" s="138">
        <v>0.54</v>
      </c>
      <c r="H67" s="138">
        <v>0.51</v>
      </c>
      <c r="I67" s="138">
        <v>0.6</v>
      </c>
      <c r="J67" s="138">
        <v>0.49</v>
      </c>
      <c r="K67" s="138">
        <v>0.47</v>
      </c>
      <c r="L67" s="138">
        <v>0.37</v>
      </c>
      <c r="M67" s="138">
        <v>0.47</v>
      </c>
      <c r="N67" s="36"/>
    </row>
    <row r="68" spans="1:15" x14ac:dyDescent="0.25">
      <c r="A68" s="61">
        <v>28</v>
      </c>
      <c r="B68" s="61" t="s">
        <v>176</v>
      </c>
      <c r="C68" s="46" t="s">
        <v>61</v>
      </c>
      <c r="D68" s="130" t="s">
        <v>1236</v>
      </c>
      <c r="E68" s="138" t="s">
        <v>1237</v>
      </c>
      <c r="F68" s="138">
        <v>0.26</v>
      </c>
      <c r="G68" s="138">
        <v>0.61</v>
      </c>
      <c r="H68" s="138">
        <v>0.62</v>
      </c>
      <c r="I68" s="138">
        <v>0.63</v>
      </c>
      <c r="J68" s="138">
        <v>0.57999999999999996</v>
      </c>
      <c r="K68" s="138">
        <v>0.57999999999999996</v>
      </c>
      <c r="L68" s="138">
        <v>0.53</v>
      </c>
      <c r="M68" s="138">
        <v>0.52</v>
      </c>
      <c r="N68" s="36"/>
    </row>
    <row r="69" spans="1:15" x14ac:dyDescent="0.25">
      <c r="A69" s="61">
        <v>28</v>
      </c>
      <c r="B69" s="61" t="s">
        <v>177</v>
      </c>
      <c r="C69" s="46" t="s">
        <v>62</v>
      </c>
      <c r="D69" s="130" t="s">
        <v>1236</v>
      </c>
      <c r="E69" s="138" t="s">
        <v>1237</v>
      </c>
      <c r="F69" s="138" t="s">
        <v>1237</v>
      </c>
      <c r="G69" s="138" t="s">
        <v>1237</v>
      </c>
      <c r="H69" s="138" t="s">
        <v>1237</v>
      </c>
      <c r="I69" s="138">
        <v>0.49</v>
      </c>
      <c r="J69" s="138">
        <v>0.41</v>
      </c>
      <c r="K69" s="138">
        <v>0.47</v>
      </c>
      <c r="L69" s="138">
        <v>0.35</v>
      </c>
      <c r="M69" s="138">
        <v>0.34</v>
      </c>
      <c r="N69" s="36"/>
    </row>
    <row r="70" spans="1:15" x14ac:dyDescent="0.25">
      <c r="A70" s="61">
        <v>28</v>
      </c>
      <c r="B70" s="61" t="s">
        <v>102</v>
      </c>
      <c r="C70" s="46" t="s">
        <v>63</v>
      </c>
      <c r="D70" s="130" t="s">
        <v>1236</v>
      </c>
      <c r="E70" s="138">
        <v>0.52</v>
      </c>
      <c r="F70" s="138">
        <v>0.37</v>
      </c>
      <c r="G70" s="138">
        <v>0.53</v>
      </c>
      <c r="H70" s="138">
        <v>0.59</v>
      </c>
      <c r="I70" s="138">
        <v>0.68</v>
      </c>
      <c r="J70" s="138">
        <v>0.51</v>
      </c>
      <c r="K70" s="138">
        <v>0.48</v>
      </c>
      <c r="L70" s="138">
        <v>0.4</v>
      </c>
      <c r="M70" s="138">
        <v>0.41</v>
      </c>
      <c r="N70" s="36"/>
    </row>
    <row r="71" spans="1:15" x14ac:dyDescent="0.25">
      <c r="A71" s="61">
        <v>29</v>
      </c>
      <c r="B71" s="61"/>
      <c r="C71" s="64" t="s">
        <v>68</v>
      </c>
      <c r="D71" s="131" t="s">
        <v>1236</v>
      </c>
      <c r="E71" s="139" t="s">
        <v>1237</v>
      </c>
      <c r="F71" s="139">
        <v>0.64</v>
      </c>
      <c r="G71" s="139">
        <v>0.62</v>
      </c>
      <c r="H71" s="139">
        <v>0.65</v>
      </c>
      <c r="I71" s="139">
        <v>0.63</v>
      </c>
      <c r="J71" s="139">
        <v>0.48</v>
      </c>
      <c r="K71" s="139">
        <v>0.54</v>
      </c>
      <c r="L71" s="139">
        <v>0.41</v>
      </c>
      <c r="M71" s="139">
        <v>0.41</v>
      </c>
      <c r="N71" s="36"/>
      <c r="O71" s="14"/>
    </row>
    <row r="72" spans="1:15" x14ac:dyDescent="0.25">
      <c r="A72" s="61">
        <v>29</v>
      </c>
      <c r="B72" s="61" t="s">
        <v>175</v>
      </c>
      <c r="C72" s="46" t="s">
        <v>70</v>
      </c>
      <c r="D72" s="130" t="s">
        <v>1236</v>
      </c>
      <c r="E72" s="138" t="s">
        <v>1237</v>
      </c>
      <c r="F72" s="138">
        <v>0.53</v>
      </c>
      <c r="G72" s="138">
        <v>0.62</v>
      </c>
      <c r="H72" s="138">
        <v>0.65</v>
      </c>
      <c r="I72" s="138">
        <v>0.67</v>
      </c>
      <c r="J72" s="138">
        <v>0.51</v>
      </c>
      <c r="K72" s="138">
        <v>0.59</v>
      </c>
      <c r="L72" s="138">
        <v>0.41</v>
      </c>
      <c r="M72" s="138">
        <v>0.43</v>
      </c>
      <c r="N72" s="36"/>
      <c r="O72" s="15"/>
    </row>
    <row r="73" spans="1:15" x14ac:dyDescent="0.25">
      <c r="A73" s="61">
        <v>29</v>
      </c>
      <c r="B73" s="61" t="s">
        <v>176</v>
      </c>
      <c r="C73" s="46" t="s">
        <v>65</v>
      </c>
      <c r="D73" s="130" t="s">
        <v>1236</v>
      </c>
      <c r="E73" s="138" t="s">
        <v>1237</v>
      </c>
      <c r="F73" s="138">
        <v>0.7</v>
      </c>
      <c r="G73" s="138">
        <v>0.64</v>
      </c>
      <c r="H73" s="138">
        <v>0.71</v>
      </c>
      <c r="I73" s="138">
        <v>0.7</v>
      </c>
      <c r="J73" s="138">
        <v>0.52</v>
      </c>
      <c r="K73" s="138">
        <v>0.5</v>
      </c>
      <c r="L73" s="138">
        <v>0.47</v>
      </c>
      <c r="M73" s="138">
        <v>0.48</v>
      </c>
      <c r="N73" s="36"/>
      <c r="O73" s="15"/>
    </row>
    <row r="74" spans="1:15" x14ac:dyDescent="0.25">
      <c r="A74" s="61">
        <v>29</v>
      </c>
      <c r="B74" s="61" t="s">
        <v>177</v>
      </c>
      <c r="C74" s="46" t="s">
        <v>66</v>
      </c>
      <c r="D74" s="130" t="s">
        <v>1236</v>
      </c>
      <c r="E74" s="138" t="s">
        <v>1237</v>
      </c>
      <c r="F74" s="138">
        <v>0.87</v>
      </c>
      <c r="G74" s="138" t="s">
        <v>1237</v>
      </c>
      <c r="H74" s="138" t="s">
        <v>1237</v>
      </c>
      <c r="I74" s="138">
        <v>0.6</v>
      </c>
      <c r="J74" s="138">
        <v>0.42</v>
      </c>
      <c r="K74" s="138">
        <v>0.45</v>
      </c>
      <c r="L74" s="138">
        <v>0.37</v>
      </c>
      <c r="M74" s="138">
        <v>0.37</v>
      </c>
      <c r="N74" s="36"/>
      <c r="O74" s="14"/>
    </row>
    <row r="75" spans="1:15" x14ac:dyDescent="0.25">
      <c r="A75" s="61">
        <v>29</v>
      </c>
      <c r="B75" s="61" t="s">
        <v>102</v>
      </c>
      <c r="C75" s="46" t="s">
        <v>67</v>
      </c>
      <c r="D75" s="130" t="s">
        <v>1236</v>
      </c>
      <c r="E75" s="138" t="s">
        <v>1237</v>
      </c>
      <c r="F75" s="138" t="s">
        <v>1237</v>
      </c>
      <c r="G75" s="138" t="s">
        <v>1237</v>
      </c>
      <c r="H75" s="138" t="s">
        <v>1237</v>
      </c>
      <c r="I75" s="138">
        <v>0.6</v>
      </c>
      <c r="J75" s="138">
        <v>0.67</v>
      </c>
      <c r="K75" s="138">
        <v>0.48</v>
      </c>
      <c r="L75" s="138">
        <v>0.38</v>
      </c>
      <c r="M75" s="138">
        <v>0.37</v>
      </c>
      <c r="N75" s="36"/>
      <c r="O75" s="14"/>
    </row>
    <row r="76" spans="1:15" x14ac:dyDescent="0.25">
      <c r="A76" s="61">
        <v>30</v>
      </c>
      <c r="B76" s="61"/>
      <c r="C76" s="64" t="s">
        <v>71</v>
      </c>
      <c r="D76" s="131" t="s">
        <v>1236</v>
      </c>
      <c r="E76" s="139" t="s">
        <v>1237</v>
      </c>
      <c r="F76" s="139" t="s">
        <v>1237</v>
      </c>
      <c r="G76" s="139" t="s">
        <v>1237</v>
      </c>
      <c r="H76" s="139" t="s">
        <v>1237</v>
      </c>
      <c r="I76" s="139">
        <v>0.79</v>
      </c>
      <c r="J76" s="139">
        <v>0.84</v>
      </c>
      <c r="K76" s="139">
        <v>0.44</v>
      </c>
      <c r="L76" s="139">
        <v>0.31</v>
      </c>
      <c r="M76" s="139">
        <v>0.4</v>
      </c>
      <c r="N76" s="36"/>
      <c r="O76" s="7"/>
    </row>
    <row r="77" spans="1:15" x14ac:dyDescent="0.25">
      <c r="A77" s="61">
        <v>30</v>
      </c>
      <c r="B77" s="61" t="s">
        <v>175</v>
      </c>
      <c r="C77" s="46" t="s">
        <v>71</v>
      </c>
      <c r="D77" s="130" t="s">
        <v>1236</v>
      </c>
      <c r="E77" s="138" t="s">
        <v>1237</v>
      </c>
      <c r="F77" s="138" t="s">
        <v>1237</v>
      </c>
      <c r="G77" s="138" t="s">
        <v>1237</v>
      </c>
      <c r="H77" s="138" t="s">
        <v>1237</v>
      </c>
      <c r="I77" s="138">
        <v>0.79</v>
      </c>
      <c r="J77" s="138">
        <v>0.84</v>
      </c>
      <c r="K77" s="138">
        <v>0.44</v>
      </c>
      <c r="L77" s="138">
        <v>0.31</v>
      </c>
      <c r="M77" s="138">
        <v>0.4</v>
      </c>
      <c r="N77" s="36"/>
      <c r="O77" s="7"/>
    </row>
    <row r="78" spans="1:15" x14ac:dyDescent="0.25">
      <c r="A78" s="61">
        <v>31</v>
      </c>
      <c r="B78" s="61"/>
      <c r="C78" s="64" t="s">
        <v>76</v>
      </c>
      <c r="D78" s="131" t="s">
        <v>1236</v>
      </c>
      <c r="E78" s="139">
        <v>0.54</v>
      </c>
      <c r="F78" s="139">
        <v>0.53</v>
      </c>
      <c r="G78" s="139">
        <v>0.57999999999999996</v>
      </c>
      <c r="H78" s="139">
        <v>0.59</v>
      </c>
      <c r="I78" s="139">
        <v>0.57999999999999996</v>
      </c>
      <c r="J78" s="139">
        <v>0.5</v>
      </c>
      <c r="K78" s="139">
        <v>0.45</v>
      </c>
      <c r="L78" s="139">
        <v>0.37</v>
      </c>
      <c r="M78" s="139">
        <v>0.38</v>
      </c>
      <c r="N78" s="36"/>
      <c r="O78" s="7"/>
    </row>
    <row r="79" spans="1:15" x14ac:dyDescent="0.25">
      <c r="A79" s="61">
        <v>31</v>
      </c>
      <c r="B79" s="61" t="s">
        <v>175</v>
      </c>
      <c r="C79" s="46" t="s">
        <v>72</v>
      </c>
      <c r="D79" s="130" t="s">
        <v>1236</v>
      </c>
      <c r="E79" s="138" t="s">
        <v>1237</v>
      </c>
      <c r="F79" s="138">
        <v>0.69</v>
      </c>
      <c r="G79" s="138">
        <v>0.66</v>
      </c>
      <c r="H79" s="138">
        <v>0.57999999999999996</v>
      </c>
      <c r="I79" s="138">
        <v>0.63</v>
      </c>
      <c r="J79" s="138" t="s">
        <v>1237</v>
      </c>
      <c r="K79" s="138" t="s">
        <v>1237</v>
      </c>
      <c r="L79" s="138">
        <v>0.43</v>
      </c>
      <c r="M79" s="138">
        <v>0.43</v>
      </c>
      <c r="N79" s="36"/>
      <c r="O79" s="7"/>
    </row>
    <row r="80" spans="1:15" x14ac:dyDescent="0.25">
      <c r="A80" s="61">
        <v>31</v>
      </c>
      <c r="B80" s="61" t="s">
        <v>176</v>
      </c>
      <c r="C80" s="46" t="s">
        <v>73</v>
      </c>
      <c r="D80" s="130" t="s">
        <v>1236</v>
      </c>
      <c r="E80" s="138" t="s">
        <v>1237</v>
      </c>
      <c r="F80" s="138">
        <v>0.61</v>
      </c>
      <c r="G80" s="138">
        <v>0.6</v>
      </c>
      <c r="H80" s="138">
        <v>0.67</v>
      </c>
      <c r="I80" s="138">
        <v>0.61</v>
      </c>
      <c r="J80" s="138">
        <v>0.38</v>
      </c>
      <c r="K80" s="138">
        <v>0.38</v>
      </c>
      <c r="L80" s="138">
        <v>0.32</v>
      </c>
      <c r="M80" s="138">
        <v>0.34</v>
      </c>
      <c r="N80" s="36"/>
      <c r="O80" s="7"/>
    </row>
    <row r="81" spans="1:15" x14ac:dyDescent="0.25">
      <c r="A81" s="61">
        <v>31</v>
      </c>
      <c r="B81" s="61" t="s">
        <v>177</v>
      </c>
      <c r="C81" s="46" t="s">
        <v>74</v>
      </c>
      <c r="D81" s="130" t="s">
        <v>1236</v>
      </c>
      <c r="E81" s="138" t="s">
        <v>1237</v>
      </c>
      <c r="F81" s="138" t="s">
        <v>1237</v>
      </c>
      <c r="G81" s="138">
        <v>0.49</v>
      </c>
      <c r="H81" s="138">
        <v>0.46</v>
      </c>
      <c r="I81" s="138">
        <v>0.51</v>
      </c>
      <c r="J81" s="138">
        <v>0.55000000000000004</v>
      </c>
      <c r="K81" s="138">
        <v>0.49</v>
      </c>
      <c r="L81" s="138">
        <v>0.36</v>
      </c>
      <c r="M81" s="138">
        <v>0.36</v>
      </c>
      <c r="N81" s="36"/>
      <c r="O81" s="7"/>
    </row>
    <row r="82" spans="1:15" x14ac:dyDescent="0.25">
      <c r="A82" s="61">
        <v>31</v>
      </c>
      <c r="B82" s="61" t="s">
        <v>102</v>
      </c>
      <c r="C82" s="46" t="s">
        <v>75</v>
      </c>
      <c r="D82" s="130" t="s">
        <v>1236</v>
      </c>
      <c r="E82" s="138" t="s">
        <v>1237</v>
      </c>
      <c r="F82" s="138" t="s">
        <v>1237</v>
      </c>
      <c r="G82" s="138">
        <v>0.46</v>
      </c>
      <c r="H82" s="138">
        <v>0.66</v>
      </c>
      <c r="I82" s="138">
        <v>0.56999999999999995</v>
      </c>
      <c r="J82" s="138">
        <v>0.63</v>
      </c>
      <c r="K82" s="138">
        <v>0.68</v>
      </c>
      <c r="L82" s="138">
        <v>0.35</v>
      </c>
      <c r="M82" s="138">
        <v>0.45</v>
      </c>
      <c r="N82" s="36"/>
      <c r="O82" s="7"/>
    </row>
    <row r="83" spans="1:15" x14ac:dyDescent="0.25">
      <c r="A83" s="61">
        <v>31</v>
      </c>
      <c r="B83" s="61" t="s">
        <v>178</v>
      </c>
      <c r="C83" s="46" t="s">
        <v>100</v>
      </c>
      <c r="D83" s="130" t="s">
        <v>1236</v>
      </c>
      <c r="E83" s="138">
        <v>0.54</v>
      </c>
      <c r="F83" s="138">
        <v>0.51</v>
      </c>
      <c r="G83" s="138">
        <v>0.6</v>
      </c>
      <c r="H83" s="138">
        <v>0.6</v>
      </c>
      <c r="I83" s="138">
        <v>0.56000000000000005</v>
      </c>
      <c r="J83" s="138">
        <v>0.52</v>
      </c>
      <c r="K83" s="138">
        <v>0.44</v>
      </c>
      <c r="L83" s="138">
        <v>0.39</v>
      </c>
      <c r="M83" s="138">
        <v>0.4</v>
      </c>
      <c r="N83" s="36"/>
      <c r="O83" s="7"/>
    </row>
    <row r="84" spans="1:15" x14ac:dyDescent="0.25">
      <c r="A84" s="61">
        <v>32</v>
      </c>
      <c r="B84" s="61"/>
      <c r="C84" s="64" t="s">
        <v>77</v>
      </c>
      <c r="D84" s="131" t="s">
        <v>1236</v>
      </c>
      <c r="E84" s="139" t="s">
        <v>1237</v>
      </c>
      <c r="F84" s="139">
        <v>0.28999999999999998</v>
      </c>
      <c r="G84" s="139">
        <v>0.71</v>
      </c>
      <c r="H84" s="139">
        <v>0.62</v>
      </c>
      <c r="I84" s="139">
        <v>0.6</v>
      </c>
      <c r="J84" s="139">
        <v>0.56000000000000005</v>
      </c>
      <c r="K84" s="139">
        <v>0.57999999999999996</v>
      </c>
      <c r="L84" s="139">
        <v>0.37</v>
      </c>
      <c r="M84" s="139">
        <v>0.36</v>
      </c>
      <c r="N84" s="36"/>
    </row>
    <row r="85" spans="1:15" x14ac:dyDescent="0.25">
      <c r="A85" s="61">
        <v>32</v>
      </c>
      <c r="B85" s="61" t="s">
        <v>175</v>
      </c>
      <c r="C85" s="46" t="s">
        <v>77</v>
      </c>
      <c r="D85" s="130" t="s">
        <v>1236</v>
      </c>
      <c r="E85" s="138" t="s">
        <v>1237</v>
      </c>
      <c r="F85" s="138">
        <v>0.28999999999999998</v>
      </c>
      <c r="G85" s="138">
        <v>0.71</v>
      </c>
      <c r="H85" s="138">
        <v>0.62</v>
      </c>
      <c r="I85" s="138">
        <v>0.6</v>
      </c>
      <c r="J85" s="138">
        <v>0.56000000000000005</v>
      </c>
      <c r="K85" s="138">
        <v>0.57999999999999996</v>
      </c>
      <c r="L85" s="138">
        <v>0.37</v>
      </c>
      <c r="M85" s="138">
        <v>0.36</v>
      </c>
      <c r="N85" s="36"/>
      <c r="O85" s="7"/>
    </row>
    <row r="86" spans="1:15" x14ac:dyDescent="0.25">
      <c r="A86" s="61">
        <v>33</v>
      </c>
      <c r="B86" s="61"/>
      <c r="C86" s="64" t="s">
        <v>81</v>
      </c>
      <c r="D86" s="131" t="s">
        <v>1236</v>
      </c>
      <c r="E86" s="139">
        <v>0.7</v>
      </c>
      <c r="F86" s="139">
        <v>0.48</v>
      </c>
      <c r="G86" s="139">
        <v>0.68</v>
      </c>
      <c r="H86" s="139">
        <v>0.75</v>
      </c>
      <c r="I86" s="139">
        <v>0.71</v>
      </c>
      <c r="J86" s="139">
        <v>0.61</v>
      </c>
      <c r="K86" s="139">
        <v>0.54</v>
      </c>
      <c r="L86" s="139">
        <v>0.43</v>
      </c>
      <c r="M86" s="139">
        <v>0.47</v>
      </c>
      <c r="N86" s="36"/>
    </row>
    <row r="87" spans="1:15" x14ac:dyDescent="0.25">
      <c r="A87" s="61">
        <v>33</v>
      </c>
      <c r="B87" s="61" t="s">
        <v>175</v>
      </c>
      <c r="C87" s="46" t="s">
        <v>78</v>
      </c>
      <c r="D87" s="130" t="s">
        <v>1236</v>
      </c>
      <c r="E87" s="138">
        <v>0.6</v>
      </c>
      <c r="F87" s="138" t="s">
        <v>1237</v>
      </c>
      <c r="G87" s="138" t="s">
        <v>1237</v>
      </c>
      <c r="H87" s="138" t="s">
        <v>1237</v>
      </c>
      <c r="I87" s="138">
        <v>0.66</v>
      </c>
      <c r="J87" s="138">
        <v>0.64</v>
      </c>
      <c r="K87" s="138">
        <v>0.55000000000000004</v>
      </c>
      <c r="L87" s="138">
        <v>0.44</v>
      </c>
      <c r="M87" s="138">
        <v>0.54</v>
      </c>
      <c r="N87" s="36"/>
    </row>
    <row r="88" spans="1:15" x14ac:dyDescent="0.25">
      <c r="A88" s="61">
        <v>33</v>
      </c>
      <c r="B88" s="61" t="s">
        <v>176</v>
      </c>
      <c r="C88" s="46" t="s">
        <v>80</v>
      </c>
      <c r="D88" s="130" t="s">
        <v>1236</v>
      </c>
      <c r="E88" s="138">
        <v>0.46</v>
      </c>
      <c r="F88" s="138">
        <v>0.6</v>
      </c>
      <c r="G88" s="138">
        <v>0.62</v>
      </c>
      <c r="H88" s="138">
        <v>0.65</v>
      </c>
      <c r="I88" s="138">
        <v>0.75</v>
      </c>
      <c r="J88" s="138">
        <v>0.59</v>
      </c>
      <c r="K88" s="138">
        <v>0.53</v>
      </c>
      <c r="L88" s="138">
        <v>0.42</v>
      </c>
      <c r="M88" s="138">
        <v>0.43</v>
      </c>
      <c r="N88" s="36"/>
    </row>
    <row r="89" spans="1:15" x14ac:dyDescent="0.25">
      <c r="A89" s="61">
        <v>33</v>
      </c>
      <c r="B89" s="61" t="s">
        <v>177</v>
      </c>
      <c r="C89" s="46" t="s">
        <v>79</v>
      </c>
      <c r="D89" s="130" t="s">
        <v>1236</v>
      </c>
      <c r="E89" s="138">
        <v>0.76</v>
      </c>
      <c r="F89" s="138">
        <v>0.44</v>
      </c>
      <c r="G89" s="138">
        <v>0.69</v>
      </c>
      <c r="H89" s="138">
        <v>0.79</v>
      </c>
      <c r="I89" s="138">
        <v>0.67</v>
      </c>
      <c r="J89" s="138">
        <v>0.53</v>
      </c>
      <c r="K89" s="138">
        <v>0.5</v>
      </c>
      <c r="L89" s="138">
        <v>0.47</v>
      </c>
      <c r="M89" s="138">
        <v>0.45</v>
      </c>
      <c r="N89" s="36"/>
    </row>
    <row r="90" spans="1:15" x14ac:dyDescent="0.25">
      <c r="A90" s="61">
        <v>34</v>
      </c>
      <c r="B90" s="61"/>
      <c r="C90" s="64" t="s">
        <v>83</v>
      </c>
      <c r="D90" s="131" t="s">
        <v>1236</v>
      </c>
      <c r="E90" s="139" t="s">
        <v>1237</v>
      </c>
      <c r="F90" s="139">
        <v>0.33</v>
      </c>
      <c r="G90" s="139">
        <v>0.44</v>
      </c>
      <c r="H90" s="139">
        <v>0.62</v>
      </c>
      <c r="I90" s="139">
        <v>0.55000000000000004</v>
      </c>
      <c r="J90" s="139">
        <v>0.39</v>
      </c>
      <c r="K90" s="139">
        <v>0.45</v>
      </c>
      <c r="L90" s="139">
        <v>0.28000000000000003</v>
      </c>
      <c r="M90" s="139">
        <v>0.26</v>
      </c>
      <c r="N90" s="36"/>
    </row>
    <row r="91" spans="1:15" x14ac:dyDescent="0.25">
      <c r="A91" s="61">
        <v>34</v>
      </c>
      <c r="B91" s="61" t="s">
        <v>175</v>
      </c>
      <c r="C91" s="46" t="s">
        <v>84</v>
      </c>
      <c r="D91" s="130" t="s">
        <v>1236</v>
      </c>
      <c r="E91" s="138" t="s">
        <v>1237</v>
      </c>
      <c r="F91" s="138" t="s">
        <v>1237</v>
      </c>
      <c r="G91" s="138" t="s">
        <v>1237</v>
      </c>
      <c r="H91" s="138" t="s">
        <v>1237</v>
      </c>
      <c r="I91" s="138">
        <v>0.51</v>
      </c>
      <c r="J91" s="138">
        <v>0.31</v>
      </c>
      <c r="K91" s="138">
        <v>0.4</v>
      </c>
      <c r="L91" s="138">
        <v>0.23</v>
      </c>
      <c r="M91" s="138">
        <v>0.17</v>
      </c>
      <c r="N91" s="36"/>
    </row>
    <row r="92" spans="1:15" x14ac:dyDescent="0.25">
      <c r="A92" s="61">
        <v>34</v>
      </c>
      <c r="B92" s="61" t="s">
        <v>176</v>
      </c>
      <c r="C92" s="46" t="s">
        <v>82</v>
      </c>
      <c r="D92" s="130" t="s">
        <v>1236</v>
      </c>
      <c r="E92" s="138" t="s">
        <v>1237</v>
      </c>
      <c r="F92" s="138">
        <v>0.33</v>
      </c>
      <c r="G92" s="138">
        <v>0.44</v>
      </c>
      <c r="H92" s="138">
        <v>0.62</v>
      </c>
      <c r="I92" s="138">
        <v>0.65</v>
      </c>
      <c r="J92" s="138">
        <v>0.51</v>
      </c>
      <c r="K92" s="138">
        <v>0.52</v>
      </c>
      <c r="L92" s="138">
        <v>0.37</v>
      </c>
      <c r="M92" s="138">
        <v>0.36</v>
      </c>
      <c r="N92" s="36"/>
    </row>
    <row r="93" spans="1:15" x14ac:dyDescent="0.25">
      <c r="A93" s="61">
        <v>35</v>
      </c>
      <c r="B93" s="61"/>
      <c r="C93" s="64" t="s">
        <v>90</v>
      </c>
      <c r="D93" s="131" t="s">
        <v>1236</v>
      </c>
      <c r="E93" s="139">
        <v>0.55000000000000004</v>
      </c>
      <c r="F93" s="139">
        <v>0.73</v>
      </c>
      <c r="G93" s="139">
        <v>0.65</v>
      </c>
      <c r="H93" s="139">
        <v>0.71</v>
      </c>
      <c r="I93" s="139">
        <v>0.78</v>
      </c>
      <c r="J93" s="139">
        <v>0.6</v>
      </c>
      <c r="K93" s="139">
        <v>0.55000000000000004</v>
      </c>
      <c r="L93" s="139">
        <v>0.31</v>
      </c>
      <c r="M93" s="139">
        <v>0.53</v>
      </c>
      <c r="N93" s="36"/>
    </row>
    <row r="94" spans="1:15" x14ac:dyDescent="0.25">
      <c r="A94" s="61">
        <v>35</v>
      </c>
      <c r="B94" s="61" t="s">
        <v>175</v>
      </c>
      <c r="C94" s="46" t="s">
        <v>85</v>
      </c>
      <c r="D94" s="130" t="s">
        <v>1236</v>
      </c>
      <c r="E94" s="138">
        <v>0.47</v>
      </c>
      <c r="F94" s="138">
        <v>0.81</v>
      </c>
      <c r="G94" s="138">
        <v>0.8</v>
      </c>
      <c r="H94" s="138">
        <v>0.8</v>
      </c>
      <c r="I94" s="138">
        <v>0.78</v>
      </c>
      <c r="J94" s="138">
        <v>0.53</v>
      </c>
      <c r="K94" s="138">
        <v>0.52</v>
      </c>
      <c r="L94" s="138">
        <v>0.41</v>
      </c>
      <c r="M94" s="138">
        <v>0.52</v>
      </c>
      <c r="N94" s="36"/>
    </row>
    <row r="95" spans="1:15" x14ac:dyDescent="0.25">
      <c r="A95" s="61">
        <v>35</v>
      </c>
      <c r="B95" s="61" t="s">
        <v>176</v>
      </c>
      <c r="C95" s="46" t="s">
        <v>86</v>
      </c>
      <c r="D95" s="130" t="s">
        <v>1236</v>
      </c>
      <c r="E95" s="138" t="s">
        <v>1237</v>
      </c>
      <c r="F95" s="138">
        <v>0.73</v>
      </c>
      <c r="G95" s="138">
        <v>0.59</v>
      </c>
      <c r="H95" s="138">
        <v>0.72</v>
      </c>
      <c r="I95" s="138">
        <v>0.81</v>
      </c>
      <c r="J95" s="138">
        <v>0.6</v>
      </c>
      <c r="K95" s="138">
        <v>0.69</v>
      </c>
      <c r="L95" s="138">
        <v>0.45</v>
      </c>
      <c r="M95" s="138">
        <v>0.6</v>
      </c>
      <c r="N95" s="36"/>
    </row>
    <row r="96" spans="1:15" x14ac:dyDescent="0.25">
      <c r="A96" s="61">
        <v>35</v>
      </c>
      <c r="B96" s="61" t="s">
        <v>177</v>
      </c>
      <c r="C96" s="46" t="s">
        <v>87</v>
      </c>
      <c r="D96" s="130" t="s">
        <v>1236</v>
      </c>
      <c r="E96" s="138" t="s">
        <v>1237</v>
      </c>
      <c r="F96" s="138" t="s">
        <v>1237</v>
      </c>
      <c r="G96" s="138" t="s">
        <v>1237</v>
      </c>
      <c r="H96" s="138" t="s">
        <v>1237</v>
      </c>
      <c r="I96" s="138">
        <v>0.82</v>
      </c>
      <c r="J96" s="138">
        <v>0.84</v>
      </c>
      <c r="K96" s="138">
        <v>0.44</v>
      </c>
      <c r="L96" s="138">
        <v>0.52</v>
      </c>
      <c r="M96" s="138">
        <v>0.56999999999999995</v>
      </c>
      <c r="N96" s="36"/>
    </row>
    <row r="97" spans="1:14" x14ac:dyDescent="0.25">
      <c r="A97" s="61">
        <v>35</v>
      </c>
      <c r="B97" s="61" t="s">
        <v>102</v>
      </c>
      <c r="C97" s="46" t="s">
        <v>88</v>
      </c>
      <c r="D97" s="130" t="s">
        <v>1236</v>
      </c>
      <c r="E97" s="138" t="s">
        <v>1237</v>
      </c>
      <c r="F97" s="138" t="s">
        <v>1237</v>
      </c>
      <c r="G97" s="138">
        <v>0.61</v>
      </c>
      <c r="H97" s="138">
        <v>0.53</v>
      </c>
      <c r="I97" s="138">
        <v>0.62</v>
      </c>
      <c r="J97" s="138">
        <v>0.49</v>
      </c>
      <c r="K97" s="138">
        <v>0.44</v>
      </c>
      <c r="L97" s="138">
        <v>0.23</v>
      </c>
      <c r="M97" s="138">
        <v>0.42</v>
      </c>
      <c r="N97" s="36"/>
    </row>
    <row r="98" spans="1:14" x14ac:dyDescent="0.25">
      <c r="A98" s="61">
        <v>35</v>
      </c>
      <c r="B98" s="61" t="s">
        <v>178</v>
      </c>
      <c r="C98" s="46" t="s">
        <v>91</v>
      </c>
      <c r="D98" s="130" t="s">
        <v>1236</v>
      </c>
      <c r="E98" s="138">
        <v>0.56999999999999995</v>
      </c>
      <c r="F98" s="138">
        <v>0.59</v>
      </c>
      <c r="G98" s="138">
        <v>0.64</v>
      </c>
      <c r="H98" s="138">
        <v>0.57999999999999996</v>
      </c>
      <c r="I98" s="138">
        <v>0.7</v>
      </c>
      <c r="J98" s="138" t="s">
        <v>1237</v>
      </c>
      <c r="K98" s="138" t="s">
        <v>1237</v>
      </c>
      <c r="L98" s="138" t="s">
        <v>1237</v>
      </c>
      <c r="M98" s="138" t="s">
        <v>1237</v>
      </c>
      <c r="N98" s="36"/>
    </row>
    <row r="99" spans="1:14" x14ac:dyDescent="0.25">
      <c r="A99" s="61">
        <v>35</v>
      </c>
      <c r="B99" s="61" t="s">
        <v>179</v>
      </c>
      <c r="C99" s="46" t="s">
        <v>89</v>
      </c>
      <c r="D99" s="130" t="s">
        <v>1236</v>
      </c>
      <c r="E99" s="138" t="s">
        <v>1237</v>
      </c>
      <c r="F99" s="138" t="s">
        <v>1237</v>
      </c>
      <c r="G99" s="138" t="s">
        <v>1237</v>
      </c>
      <c r="H99" s="138" t="s">
        <v>1237</v>
      </c>
      <c r="I99" s="138">
        <v>0.62</v>
      </c>
      <c r="J99" s="138">
        <v>0.49</v>
      </c>
      <c r="K99" s="138">
        <v>0.5</v>
      </c>
      <c r="L99" s="138">
        <v>0.34</v>
      </c>
      <c r="M99" s="138">
        <v>0.47</v>
      </c>
      <c r="N99" s="36"/>
    </row>
    <row r="100" spans="1:14" x14ac:dyDescent="0.25">
      <c r="A100" s="61">
        <v>36</v>
      </c>
      <c r="B100" s="61"/>
      <c r="C100" s="64" t="s">
        <v>97</v>
      </c>
      <c r="D100" s="131" t="s">
        <v>1236</v>
      </c>
      <c r="E100" s="139">
        <v>0.39</v>
      </c>
      <c r="F100" s="139">
        <v>0.56000000000000005</v>
      </c>
      <c r="G100" s="139">
        <v>0.56000000000000005</v>
      </c>
      <c r="H100" s="139">
        <v>0.57999999999999996</v>
      </c>
      <c r="I100" s="139">
        <v>0.57999999999999996</v>
      </c>
      <c r="J100" s="139">
        <v>0.35</v>
      </c>
      <c r="K100" s="139">
        <v>0.48</v>
      </c>
      <c r="L100" s="139">
        <v>0.41</v>
      </c>
      <c r="M100" s="139">
        <v>0.47</v>
      </c>
      <c r="N100" s="36"/>
    </row>
    <row r="101" spans="1:14" x14ac:dyDescent="0.25">
      <c r="A101" s="61">
        <v>36</v>
      </c>
      <c r="B101" s="61" t="s">
        <v>175</v>
      </c>
      <c r="C101" s="46" t="s">
        <v>92</v>
      </c>
      <c r="D101" s="130" t="s">
        <v>1236</v>
      </c>
      <c r="E101" s="138">
        <v>0.61</v>
      </c>
      <c r="F101" s="138">
        <v>0.54</v>
      </c>
      <c r="G101" s="138">
        <v>0.56000000000000005</v>
      </c>
      <c r="H101" s="138">
        <v>0.56000000000000005</v>
      </c>
      <c r="I101" s="138">
        <v>0.59</v>
      </c>
      <c r="J101" s="138">
        <v>0.5</v>
      </c>
      <c r="K101" s="138">
        <v>0.49</v>
      </c>
      <c r="L101" s="138">
        <v>0.43</v>
      </c>
      <c r="M101" s="138">
        <v>0.5</v>
      </c>
      <c r="N101" s="36"/>
    </row>
    <row r="102" spans="1:14" x14ac:dyDescent="0.25">
      <c r="A102" s="61">
        <v>36</v>
      </c>
      <c r="B102" s="61" t="s">
        <v>176</v>
      </c>
      <c r="C102" s="46" t="s">
        <v>93</v>
      </c>
      <c r="D102" s="130" t="s">
        <v>1236</v>
      </c>
      <c r="E102" s="138">
        <v>0.62</v>
      </c>
      <c r="F102" s="138">
        <v>0.43</v>
      </c>
      <c r="G102" s="138">
        <v>0.52</v>
      </c>
      <c r="H102" s="138">
        <v>0.54</v>
      </c>
      <c r="I102" s="138">
        <v>0.56999999999999995</v>
      </c>
      <c r="J102" s="138">
        <v>0.5</v>
      </c>
      <c r="K102" s="138">
        <v>0.45</v>
      </c>
      <c r="L102" s="138">
        <v>0.35</v>
      </c>
      <c r="M102" s="138">
        <v>0.37</v>
      </c>
      <c r="N102" s="36"/>
    </row>
    <row r="103" spans="1:14" x14ac:dyDescent="0.25">
      <c r="A103" s="61">
        <v>36</v>
      </c>
      <c r="B103" s="61" t="s">
        <v>177</v>
      </c>
      <c r="C103" s="46" t="s">
        <v>94</v>
      </c>
      <c r="D103" s="130" t="s">
        <v>1236</v>
      </c>
      <c r="E103" s="138">
        <v>0.48</v>
      </c>
      <c r="F103" s="138">
        <v>0.35</v>
      </c>
      <c r="G103" s="138" t="s">
        <v>1237</v>
      </c>
      <c r="H103" s="138">
        <v>0.4</v>
      </c>
      <c r="I103" s="138">
        <v>0.5</v>
      </c>
      <c r="J103" s="138">
        <v>0.35</v>
      </c>
      <c r="K103" s="138">
        <v>0.34</v>
      </c>
      <c r="L103" s="138">
        <v>0.33</v>
      </c>
      <c r="M103" s="138">
        <v>0.41</v>
      </c>
      <c r="N103" s="36"/>
    </row>
    <row r="104" spans="1:14" x14ac:dyDescent="0.25">
      <c r="A104" s="61">
        <v>36</v>
      </c>
      <c r="B104" s="61" t="s">
        <v>102</v>
      </c>
      <c r="C104" s="46" t="s">
        <v>95</v>
      </c>
      <c r="D104" s="130" t="s">
        <v>1236</v>
      </c>
      <c r="E104" s="138">
        <v>0.55000000000000004</v>
      </c>
      <c r="F104" s="138">
        <v>0.65</v>
      </c>
      <c r="G104" s="138">
        <v>0.62</v>
      </c>
      <c r="H104" s="138">
        <v>0.62</v>
      </c>
      <c r="I104" s="138">
        <v>0.55000000000000004</v>
      </c>
      <c r="J104" s="138" t="s">
        <v>1237</v>
      </c>
      <c r="K104" s="138" t="s">
        <v>1237</v>
      </c>
      <c r="L104" s="138" t="s">
        <v>1237</v>
      </c>
      <c r="M104" s="138" t="s">
        <v>1237</v>
      </c>
      <c r="N104" s="36"/>
    </row>
    <row r="105" spans="1:14" x14ac:dyDescent="0.25">
      <c r="A105" s="61">
        <v>36</v>
      </c>
      <c r="B105" s="61" t="s">
        <v>178</v>
      </c>
      <c r="C105" s="46" t="s">
        <v>96</v>
      </c>
      <c r="D105" s="130" t="s">
        <v>1236</v>
      </c>
      <c r="E105" s="138">
        <v>0.27</v>
      </c>
      <c r="F105" s="138">
        <v>0.59</v>
      </c>
      <c r="G105" s="138">
        <v>0.56999999999999995</v>
      </c>
      <c r="H105" s="138">
        <v>0.61</v>
      </c>
      <c r="I105" s="138">
        <v>0.57999999999999996</v>
      </c>
      <c r="J105" s="138">
        <v>0.22</v>
      </c>
      <c r="K105" s="138">
        <v>0.54</v>
      </c>
      <c r="L105" s="138">
        <v>0.47</v>
      </c>
      <c r="M105" s="138">
        <v>0.51</v>
      </c>
      <c r="N105" s="36"/>
    </row>
    <row r="107" spans="1:14" x14ac:dyDescent="0.25">
      <c r="C107" s="1"/>
      <c r="D107" s="31"/>
      <c r="E107" s="35"/>
      <c r="F107" s="35"/>
      <c r="G107" s="35"/>
      <c r="H107" s="35"/>
      <c r="I107" s="35"/>
      <c r="J107" s="35"/>
      <c r="K107" s="35"/>
      <c r="L107" s="35"/>
      <c r="M107" s="35"/>
      <c r="N107" s="36"/>
    </row>
    <row r="108" spans="1:14" x14ac:dyDescent="0.25">
      <c r="C108" s="1"/>
      <c r="D108" s="32"/>
      <c r="E108" s="35"/>
      <c r="F108" s="35"/>
      <c r="G108" s="35"/>
      <c r="H108" s="35"/>
      <c r="I108" s="35"/>
      <c r="J108" s="35"/>
      <c r="K108" s="35"/>
      <c r="L108" s="35"/>
      <c r="M108" s="35"/>
      <c r="N108" s="36"/>
    </row>
    <row r="109" spans="1:14" x14ac:dyDescent="0.25">
      <c r="A109" s="149"/>
      <c r="B109" s="150"/>
      <c r="C109" s="151"/>
      <c r="D109" s="59">
        <v>1895</v>
      </c>
      <c r="E109" s="59">
        <v>1914</v>
      </c>
      <c r="F109" s="59">
        <v>1935</v>
      </c>
      <c r="G109" s="59">
        <v>1946</v>
      </c>
      <c r="H109" s="59">
        <v>1953</v>
      </c>
      <c r="I109" s="59">
        <v>1963</v>
      </c>
      <c r="J109" s="59">
        <v>1973</v>
      </c>
      <c r="K109" s="59">
        <v>1984</v>
      </c>
      <c r="L109" s="59">
        <v>1993</v>
      </c>
      <c r="M109" s="59">
        <v>2003</v>
      </c>
      <c r="N109" s="36"/>
    </row>
    <row r="110" spans="1:14" x14ac:dyDescent="0.25">
      <c r="A110" s="61"/>
      <c r="B110" s="61"/>
      <c r="C110" s="62" t="s">
        <v>98</v>
      </c>
      <c r="D110" s="132" t="s">
        <v>1236</v>
      </c>
      <c r="E110" s="134">
        <v>0.42</v>
      </c>
      <c r="F110" s="134">
        <v>0.35</v>
      </c>
      <c r="G110" s="134">
        <v>0.47</v>
      </c>
      <c r="H110" s="134">
        <v>0.49</v>
      </c>
      <c r="I110" s="134">
        <v>0.51</v>
      </c>
      <c r="J110" s="134">
        <v>0.42</v>
      </c>
      <c r="K110" s="134">
        <v>0.49</v>
      </c>
      <c r="L110" s="134">
        <v>0.38</v>
      </c>
      <c r="M110" s="134">
        <v>0.31</v>
      </c>
      <c r="N110" s="36"/>
    </row>
    <row r="111" spans="1:14" x14ac:dyDescent="0.25">
      <c r="A111" s="61">
        <v>15</v>
      </c>
      <c r="B111" s="61"/>
      <c r="C111" s="64" t="s">
        <v>23</v>
      </c>
      <c r="D111" s="130" t="s">
        <v>1236</v>
      </c>
      <c r="E111" s="138">
        <v>0.33</v>
      </c>
      <c r="F111" s="138">
        <v>0.27</v>
      </c>
      <c r="G111" s="138">
        <v>0.35</v>
      </c>
      <c r="H111" s="138">
        <v>0.35</v>
      </c>
      <c r="I111" s="138">
        <v>0.39</v>
      </c>
      <c r="J111" s="138">
        <v>0.32</v>
      </c>
      <c r="K111" s="138">
        <v>0.38</v>
      </c>
      <c r="L111" s="138">
        <v>0.31</v>
      </c>
      <c r="M111" s="138">
        <v>0.23</v>
      </c>
      <c r="N111" s="36"/>
    </row>
    <row r="112" spans="1:14" x14ac:dyDescent="0.25">
      <c r="A112" s="61">
        <v>16</v>
      </c>
      <c r="B112" s="61"/>
      <c r="C112" s="64" t="s">
        <v>17</v>
      </c>
      <c r="D112" s="130" t="s">
        <v>1236</v>
      </c>
      <c r="E112" s="138">
        <v>0.69</v>
      </c>
      <c r="F112" s="138">
        <v>0.28999999999999998</v>
      </c>
      <c r="G112" s="138">
        <v>0.73</v>
      </c>
      <c r="H112" s="138">
        <v>0.8</v>
      </c>
      <c r="I112" s="138">
        <v>0.78</v>
      </c>
      <c r="J112" s="138">
        <v>0.16</v>
      </c>
      <c r="K112" s="138">
        <v>0.81</v>
      </c>
      <c r="L112" s="138">
        <v>0.78</v>
      </c>
      <c r="M112" s="138">
        <v>0.26</v>
      </c>
      <c r="N112" s="36"/>
    </row>
    <row r="113" spans="1:14" x14ac:dyDescent="0.25">
      <c r="A113" s="61">
        <v>17</v>
      </c>
      <c r="B113" s="61"/>
      <c r="C113" s="64" t="s">
        <v>21</v>
      </c>
      <c r="D113" s="130" t="s">
        <v>1236</v>
      </c>
      <c r="E113" s="138">
        <v>0.44</v>
      </c>
      <c r="F113" s="138">
        <v>0.27</v>
      </c>
      <c r="G113" s="138">
        <v>0.51</v>
      </c>
      <c r="H113" s="138">
        <v>0.49</v>
      </c>
      <c r="I113" s="138">
        <v>0.4</v>
      </c>
      <c r="J113" s="138">
        <v>0.36</v>
      </c>
      <c r="K113" s="138">
        <v>0.5</v>
      </c>
      <c r="L113" s="138">
        <v>0.38</v>
      </c>
      <c r="M113" s="138">
        <v>0.36</v>
      </c>
      <c r="N113" s="36"/>
    </row>
    <row r="114" spans="1:14" x14ac:dyDescent="0.25">
      <c r="A114" s="61">
        <v>18</v>
      </c>
      <c r="B114" s="61"/>
      <c r="C114" s="64" t="s">
        <v>22</v>
      </c>
      <c r="D114" s="130" t="s">
        <v>1236</v>
      </c>
      <c r="E114" s="138">
        <v>0.51</v>
      </c>
      <c r="F114" s="138">
        <v>0.39</v>
      </c>
      <c r="G114" s="138">
        <v>0.46</v>
      </c>
      <c r="H114" s="138">
        <v>0.49</v>
      </c>
      <c r="I114" s="138">
        <v>0.52</v>
      </c>
      <c r="J114" s="138">
        <v>0.42</v>
      </c>
      <c r="K114" s="138">
        <v>0.47</v>
      </c>
      <c r="L114" s="138">
        <v>0.39</v>
      </c>
      <c r="M114" s="138">
        <v>0.42</v>
      </c>
      <c r="N114" s="36"/>
    </row>
    <row r="115" spans="1:14" x14ac:dyDescent="0.25">
      <c r="A115" s="61">
        <v>19</v>
      </c>
      <c r="B115" s="61"/>
      <c r="C115" s="64" t="s">
        <v>1170</v>
      </c>
      <c r="D115" s="130" t="s">
        <v>1236</v>
      </c>
      <c r="E115" s="138">
        <v>0.41</v>
      </c>
      <c r="F115" s="138">
        <v>0.36</v>
      </c>
      <c r="G115" s="138">
        <v>0.41</v>
      </c>
      <c r="H115" s="138">
        <v>0.5</v>
      </c>
      <c r="I115" s="138">
        <v>0.53</v>
      </c>
      <c r="J115" s="138">
        <v>0.43</v>
      </c>
      <c r="K115" s="138">
        <v>0.41</v>
      </c>
      <c r="L115" s="138">
        <v>0.36</v>
      </c>
      <c r="M115" s="138">
        <v>0.26</v>
      </c>
      <c r="N115" s="36"/>
    </row>
    <row r="116" spans="1:14" x14ac:dyDescent="0.25">
      <c r="A116" s="61">
        <v>20</v>
      </c>
      <c r="B116" s="61"/>
      <c r="C116" s="64" t="s">
        <v>29</v>
      </c>
      <c r="D116" s="130" t="s">
        <v>1236</v>
      </c>
      <c r="E116" s="138">
        <v>0.57999999999999996</v>
      </c>
      <c r="F116" s="138">
        <v>0.51</v>
      </c>
      <c r="G116" s="138">
        <v>0.56000000000000005</v>
      </c>
      <c r="H116" s="138">
        <v>0.54</v>
      </c>
      <c r="I116" s="138">
        <v>0.54</v>
      </c>
      <c r="J116" s="138">
        <v>0.5</v>
      </c>
      <c r="K116" s="138">
        <v>0.51</v>
      </c>
      <c r="L116" s="138">
        <v>0.42</v>
      </c>
      <c r="M116" s="138">
        <v>0.45</v>
      </c>
      <c r="N116" s="36"/>
    </row>
    <row r="117" spans="1:14" x14ac:dyDescent="0.25">
      <c r="A117" s="61">
        <v>21</v>
      </c>
      <c r="B117" s="61"/>
      <c r="C117" s="64" t="s">
        <v>1171</v>
      </c>
      <c r="D117" s="130" t="s">
        <v>1236</v>
      </c>
      <c r="E117" s="138">
        <v>0.48</v>
      </c>
      <c r="F117" s="138">
        <v>0.37</v>
      </c>
      <c r="G117" s="138">
        <v>0.44</v>
      </c>
      <c r="H117" s="138">
        <v>0.44</v>
      </c>
      <c r="I117" s="138">
        <v>0.51</v>
      </c>
      <c r="J117" s="138">
        <v>0.41</v>
      </c>
      <c r="K117" s="138">
        <v>0.47</v>
      </c>
      <c r="L117" s="138">
        <v>0.35</v>
      </c>
      <c r="M117" s="138">
        <v>0.39</v>
      </c>
      <c r="N117" s="36"/>
    </row>
    <row r="118" spans="1:14" x14ac:dyDescent="0.25">
      <c r="A118" s="61">
        <v>22</v>
      </c>
      <c r="B118" s="61"/>
      <c r="C118" s="64" t="s">
        <v>38</v>
      </c>
      <c r="D118" s="130" t="s">
        <v>1236</v>
      </c>
      <c r="E118" s="138">
        <v>0.65</v>
      </c>
      <c r="F118" s="138">
        <v>0.7</v>
      </c>
      <c r="G118" s="138">
        <v>0.62</v>
      </c>
      <c r="H118" s="138">
        <v>0.7</v>
      </c>
      <c r="I118" s="138">
        <v>0.66</v>
      </c>
      <c r="J118" s="138">
        <v>0.6</v>
      </c>
      <c r="K118" s="138">
        <v>0.54</v>
      </c>
      <c r="L118" s="138">
        <v>0.47</v>
      </c>
      <c r="M118" s="138">
        <v>0.46</v>
      </c>
      <c r="N118" s="36"/>
    </row>
    <row r="119" spans="1:14" x14ac:dyDescent="0.25">
      <c r="A119" s="61">
        <v>23</v>
      </c>
      <c r="B119" s="61"/>
      <c r="C119" s="64" t="s">
        <v>39</v>
      </c>
      <c r="D119" s="130" t="s">
        <v>1236</v>
      </c>
      <c r="E119" s="138">
        <v>0.4</v>
      </c>
      <c r="F119" s="138">
        <v>0.16</v>
      </c>
      <c r="G119" s="138">
        <v>0.37</v>
      </c>
      <c r="H119" s="138">
        <v>0.51</v>
      </c>
      <c r="I119" s="138">
        <v>0.44</v>
      </c>
      <c r="J119" s="138">
        <v>0.45</v>
      </c>
      <c r="K119" s="138">
        <v>0.64</v>
      </c>
      <c r="L119" s="138">
        <v>0.53</v>
      </c>
      <c r="M119" s="138">
        <v>0.21</v>
      </c>
      <c r="N119" s="36"/>
    </row>
    <row r="120" spans="1:14" x14ac:dyDescent="0.25">
      <c r="A120" s="61">
        <v>24</v>
      </c>
      <c r="B120" s="61"/>
      <c r="C120" s="64" t="s">
        <v>44</v>
      </c>
      <c r="D120" s="130" t="s">
        <v>1236</v>
      </c>
      <c r="E120" s="138">
        <v>0.49</v>
      </c>
      <c r="F120" s="138">
        <v>0.27</v>
      </c>
      <c r="G120" s="138">
        <v>0.54</v>
      </c>
      <c r="H120" s="138">
        <v>0.56000000000000005</v>
      </c>
      <c r="I120" s="138">
        <v>0.6</v>
      </c>
      <c r="J120" s="138">
        <v>0.55000000000000004</v>
      </c>
      <c r="K120" s="138">
        <v>0.52</v>
      </c>
      <c r="L120" s="138">
        <v>0.42</v>
      </c>
      <c r="M120" s="138">
        <v>0.37</v>
      </c>
      <c r="N120" s="36"/>
    </row>
    <row r="121" spans="1:14" x14ac:dyDescent="0.25">
      <c r="A121" s="61">
        <v>25</v>
      </c>
      <c r="B121" s="61"/>
      <c r="C121" s="64" t="s">
        <v>50</v>
      </c>
      <c r="D121" s="130" t="s">
        <v>1236</v>
      </c>
      <c r="E121" s="138">
        <v>0.64</v>
      </c>
      <c r="F121" s="138">
        <v>0.35</v>
      </c>
      <c r="G121" s="138">
        <v>0.45</v>
      </c>
      <c r="H121" s="138">
        <v>0.54</v>
      </c>
      <c r="I121" s="138">
        <v>0.6</v>
      </c>
      <c r="J121" s="138">
        <v>0.53</v>
      </c>
      <c r="K121" s="138">
        <v>0.5</v>
      </c>
      <c r="L121" s="138">
        <v>0.39</v>
      </c>
      <c r="M121" s="138">
        <v>0.37</v>
      </c>
      <c r="N121" s="36"/>
    </row>
    <row r="122" spans="1:14" x14ac:dyDescent="0.25">
      <c r="A122" s="61">
        <v>26</v>
      </c>
      <c r="B122" s="61"/>
      <c r="C122" s="64" t="s">
        <v>57</v>
      </c>
      <c r="D122" s="130" t="s">
        <v>1236</v>
      </c>
      <c r="E122" s="138">
        <v>0.59</v>
      </c>
      <c r="F122" s="138">
        <v>0.5</v>
      </c>
      <c r="G122" s="138">
        <v>0.6</v>
      </c>
      <c r="H122" s="138">
        <v>0.6</v>
      </c>
      <c r="I122" s="138">
        <v>0.69</v>
      </c>
      <c r="J122" s="138">
        <v>0.62</v>
      </c>
      <c r="K122" s="138">
        <v>0.55000000000000004</v>
      </c>
      <c r="L122" s="138">
        <v>0.48</v>
      </c>
      <c r="M122" s="138">
        <v>0.49</v>
      </c>
      <c r="N122" s="36"/>
    </row>
    <row r="123" spans="1:14" x14ac:dyDescent="0.25">
      <c r="A123" s="61">
        <v>27</v>
      </c>
      <c r="B123" s="61"/>
      <c r="C123" s="64" t="s">
        <v>59</v>
      </c>
      <c r="D123" s="130" t="s">
        <v>1236</v>
      </c>
      <c r="E123" s="138">
        <v>0.7</v>
      </c>
      <c r="F123" s="138">
        <v>0.44</v>
      </c>
      <c r="G123" s="138">
        <v>0.51</v>
      </c>
      <c r="H123" s="138">
        <v>0.46</v>
      </c>
      <c r="I123" s="138">
        <v>0.52</v>
      </c>
      <c r="J123" s="138">
        <v>0.43</v>
      </c>
      <c r="K123" s="138">
        <v>0.48</v>
      </c>
      <c r="L123" s="138">
        <v>0.3</v>
      </c>
      <c r="M123" s="138">
        <v>0.42</v>
      </c>
      <c r="N123" s="36"/>
    </row>
    <row r="124" spans="1:14" x14ac:dyDescent="0.25">
      <c r="A124" s="61">
        <v>28</v>
      </c>
      <c r="B124" s="61"/>
      <c r="C124" s="64" t="s">
        <v>64</v>
      </c>
      <c r="D124" s="130" t="s">
        <v>1236</v>
      </c>
      <c r="E124" s="138">
        <v>0.52</v>
      </c>
      <c r="F124" s="138">
        <v>0.39</v>
      </c>
      <c r="G124" s="138">
        <v>0.54</v>
      </c>
      <c r="H124" s="138">
        <v>0.57999999999999996</v>
      </c>
      <c r="I124" s="138">
        <v>0.63</v>
      </c>
      <c r="J124" s="138">
        <v>0.5</v>
      </c>
      <c r="K124" s="138">
        <v>0.5</v>
      </c>
      <c r="L124" s="138">
        <v>0.41</v>
      </c>
      <c r="M124" s="138">
        <v>0.42</v>
      </c>
      <c r="N124" s="36"/>
    </row>
    <row r="125" spans="1:14" x14ac:dyDescent="0.25">
      <c r="A125" s="61">
        <v>29</v>
      </c>
      <c r="B125" s="61"/>
      <c r="C125" s="64" t="s">
        <v>68</v>
      </c>
      <c r="D125" s="130" t="s">
        <v>1236</v>
      </c>
      <c r="E125" s="138" t="s">
        <v>1237</v>
      </c>
      <c r="F125" s="138">
        <v>0.64</v>
      </c>
      <c r="G125" s="138">
        <v>0.62</v>
      </c>
      <c r="H125" s="138">
        <v>0.65</v>
      </c>
      <c r="I125" s="138">
        <v>0.63</v>
      </c>
      <c r="J125" s="138">
        <v>0.48</v>
      </c>
      <c r="K125" s="138">
        <v>0.54</v>
      </c>
      <c r="L125" s="138">
        <v>0.41</v>
      </c>
      <c r="M125" s="138">
        <v>0.41</v>
      </c>
      <c r="N125" s="36"/>
    </row>
    <row r="126" spans="1:14" x14ac:dyDescent="0.25">
      <c r="A126" s="61">
        <v>30</v>
      </c>
      <c r="B126" s="61"/>
      <c r="C126" s="64" t="s">
        <v>71</v>
      </c>
      <c r="D126" s="130" t="s">
        <v>1236</v>
      </c>
      <c r="E126" s="138" t="s">
        <v>1237</v>
      </c>
      <c r="F126" s="138" t="s">
        <v>1237</v>
      </c>
      <c r="G126" s="138" t="s">
        <v>1237</v>
      </c>
      <c r="H126" s="138" t="s">
        <v>1237</v>
      </c>
      <c r="I126" s="138">
        <v>0.79</v>
      </c>
      <c r="J126" s="138">
        <v>0.84</v>
      </c>
      <c r="K126" s="138">
        <v>0.44</v>
      </c>
      <c r="L126" s="138">
        <v>0.31</v>
      </c>
      <c r="M126" s="138">
        <v>0.4</v>
      </c>
      <c r="N126" s="36"/>
    </row>
    <row r="127" spans="1:14" x14ac:dyDescent="0.25">
      <c r="A127" s="61">
        <v>31</v>
      </c>
      <c r="B127" s="61"/>
      <c r="C127" s="64" t="s">
        <v>76</v>
      </c>
      <c r="D127" s="130" t="s">
        <v>1236</v>
      </c>
      <c r="E127" s="138">
        <v>0.54</v>
      </c>
      <c r="F127" s="138">
        <v>0.53</v>
      </c>
      <c r="G127" s="138">
        <v>0.57999999999999996</v>
      </c>
      <c r="H127" s="138">
        <v>0.59</v>
      </c>
      <c r="I127" s="138">
        <v>0.57999999999999996</v>
      </c>
      <c r="J127" s="138">
        <v>0.5</v>
      </c>
      <c r="K127" s="138">
        <v>0.45</v>
      </c>
      <c r="L127" s="138">
        <v>0.37</v>
      </c>
      <c r="M127" s="138">
        <v>0.38</v>
      </c>
      <c r="N127" s="36"/>
    </row>
    <row r="128" spans="1:14" x14ac:dyDescent="0.25">
      <c r="A128" s="61">
        <v>32</v>
      </c>
      <c r="B128" s="61"/>
      <c r="C128" s="64" t="s">
        <v>77</v>
      </c>
      <c r="D128" s="130" t="s">
        <v>1236</v>
      </c>
      <c r="E128" s="138" t="s">
        <v>1237</v>
      </c>
      <c r="F128" s="138">
        <v>0.28999999999999998</v>
      </c>
      <c r="G128" s="138">
        <v>0.71</v>
      </c>
      <c r="H128" s="138">
        <v>0.62</v>
      </c>
      <c r="I128" s="138">
        <v>0.6</v>
      </c>
      <c r="J128" s="138">
        <v>0.56000000000000005</v>
      </c>
      <c r="K128" s="138">
        <v>0.57999999999999996</v>
      </c>
      <c r="L128" s="138">
        <v>0.37</v>
      </c>
      <c r="M128" s="138">
        <v>0.36</v>
      </c>
      <c r="N128" s="36"/>
    </row>
    <row r="129" spans="1:14" x14ac:dyDescent="0.25">
      <c r="A129" s="61">
        <v>33</v>
      </c>
      <c r="B129" s="61"/>
      <c r="C129" s="64" t="s">
        <v>81</v>
      </c>
      <c r="D129" s="130" t="s">
        <v>1236</v>
      </c>
      <c r="E129" s="138">
        <v>0.7</v>
      </c>
      <c r="F129" s="138">
        <v>0.48</v>
      </c>
      <c r="G129" s="138">
        <v>0.68</v>
      </c>
      <c r="H129" s="138">
        <v>0.75</v>
      </c>
      <c r="I129" s="138">
        <v>0.71</v>
      </c>
      <c r="J129" s="138">
        <v>0.61</v>
      </c>
      <c r="K129" s="138">
        <v>0.54</v>
      </c>
      <c r="L129" s="138">
        <v>0.43</v>
      </c>
      <c r="M129" s="138">
        <v>0.47</v>
      </c>
      <c r="N129" s="36"/>
    </row>
    <row r="130" spans="1:14" x14ac:dyDescent="0.25">
      <c r="A130" s="61">
        <v>34</v>
      </c>
      <c r="B130" s="61"/>
      <c r="C130" s="64" t="s">
        <v>83</v>
      </c>
      <c r="D130" s="130" t="s">
        <v>1236</v>
      </c>
      <c r="E130" s="138" t="s">
        <v>1237</v>
      </c>
      <c r="F130" s="138">
        <v>0.33</v>
      </c>
      <c r="G130" s="138">
        <v>0.44</v>
      </c>
      <c r="H130" s="138">
        <v>0.62</v>
      </c>
      <c r="I130" s="138">
        <v>0.55000000000000004</v>
      </c>
      <c r="J130" s="138">
        <v>0.39</v>
      </c>
      <c r="K130" s="138">
        <v>0.45</v>
      </c>
      <c r="L130" s="138">
        <v>0.28000000000000003</v>
      </c>
      <c r="M130" s="138">
        <v>0.26</v>
      </c>
      <c r="N130" s="36"/>
    </row>
    <row r="131" spans="1:14" x14ac:dyDescent="0.25">
      <c r="A131" s="61">
        <v>35</v>
      </c>
      <c r="B131" s="61"/>
      <c r="C131" s="64" t="s">
        <v>90</v>
      </c>
      <c r="D131" s="130" t="s">
        <v>1236</v>
      </c>
      <c r="E131" s="138">
        <v>0.55000000000000004</v>
      </c>
      <c r="F131" s="138">
        <v>0.73</v>
      </c>
      <c r="G131" s="138">
        <v>0.65</v>
      </c>
      <c r="H131" s="138">
        <v>0.71</v>
      </c>
      <c r="I131" s="138">
        <v>0.78</v>
      </c>
      <c r="J131" s="138">
        <v>0.6</v>
      </c>
      <c r="K131" s="138">
        <v>0.55000000000000004</v>
      </c>
      <c r="L131" s="138">
        <v>0.31</v>
      </c>
      <c r="M131" s="138">
        <v>0.53</v>
      </c>
      <c r="N131" s="36"/>
    </row>
    <row r="132" spans="1:14" x14ac:dyDescent="0.25">
      <c r="A132" s="61">
        <v>36</v>
      </c>
      <c r="B132" s="61"/>
      <c r="C132" s="64" t="s">
        <v>97</v>
      </c>
      <c r="D132" s="130" t="s">
        <v>1236</v>
      </c>
      <c r="E132" s="138">
        <v>0.39</v>
      </c>
      <c r="F132" s="138">
        <v>0.56000000000000005</v>
      </c>
      <c r="G132" s="138">
        <v>0.56000000000000005</v>
      </c>
      <c r="H132" s="138">
        <v>0.57999999999999996</v>
      </c>
      <c r="I132" s="138">
        <v>0.57999999999999996</v>
      </c>
      <c r="J132" s="138">
        <v>0.35</v>
      </c>
      <c r="K132" s="138">
        <v>0.48</v>
      </c>
      <c r="L132" s="138">
        <v>0.41</v>
      </c>
      <c r="M132" s="138">
        <v>0.47</v>
      </c>
      <c r="N132" s="36"/>
    </row>
    <row r="133" spans="1:14" x14ac:dyDescent="0.25">
      <c r="N133" s="36"/>
    </row>
    <row r="134" spans="1:14" x14ac:dyDescent="0.25">
      <c r="C134" s="8"/>
      <c r="D134" s="32"/>
      <c r="E134" s="32"/>
      <c r="F134" s="32"/>
      <c r="G134" s="32"/>
      <c r="H134" s="32"/>
      <c r="I134" s="32"/>
      <c r="J134" s="32"/>
      <c r="K134" s="32"/>
      <c r="L134" s="32"/>
      <c r="M134" s="32"/>
    </row>
    <row r="135" spans="1:14" x14ac:dyDescent="0.25">
      <c r="C135" s="8"/>
      <c r="D135" s="32"/>
      <c r="E135" s="32"/>
      <c r="F135" s="32"/>
      <c r="G135" s="32"/>
      <c r="H135" s="32"/>
      <c r="I135" s="32"/>
      <c r="J135" s="32"/>
      <c r="K135" s="32"/>
      <c r="L135" s="32"/>
      <c r="M135" s="32"/>
    </row>
    <row r="136" spans="1:14" x14ac:dyDescent="0.25">
      <c r="D136" s="32"/>
      <c r="E136" s="32"/>
      <c r="F136" s="32"/>
      <c r="G136" s="32"/>
      <c r="H136" s="32"/>
      <c r="I136" s="32"/>
      <c r="J136" s="32"/>
      <c r="K136" s="32"/>
      <c r="L136" s="32"/>
      <c r="M136" s="32"/>
    </row>
    <row r="137" spans="1:14" x14ac:dyDescent="0.25">
      <c r="C137" s="1"/>
      <c r="D137" s="32"/>
      <c r="E137" s="32"/>
      <c r="F137" s="32"/>
      <c r="G137" s="32"/>
      <c r="H137" s="32"/>
      <c r="I137" s="32"/>
      <c r="J137" s="32"/>
      <c r="K137" s="32"/>
      <c r="L137" s="32"/>
      <c r="M137" s="32"/>
    </row>
    <row r="138" spans="1:14" x14ac:dyDescent="0.25">
      <c r="C138" s="8"/>
      <c r="D138" s="32"/>
      <c r="E138" s="32"/>
      <c r="F138" s="32"/>
      <c r="G138" s="32"/>
      <c r="H138" s="32"/>
      <c r="I138" s="32"/>
      <c r="J138" s="32"/>
      <c r="K138" s="32"/>
      <c r="L138" s="32"/>
      <c r="M138" s="32"/>
    </row>
    <row r="139" spans="1:14" x14ac:dyDescent="0.25">
      <c r="C139" s="8"/>
      <c r="D139" s="32"/>
      <c r="E139" s="32"/>
      <c r="F139" s="32"/>
      <c r="G139" s="32"/>
      <c r="H139" s="32"/>
      <c r="I139" s="32"/>
      <c r="J139" s="32"/>
      <c r="K139" s="32"/>
      <c r="L139" s="32"/>
      <c r="M139" s="32"/>
    </row>
    <row r="140" spans="1:14" x14ac:dyDescent="0.25">
      <c r="C140" s="8"/>
      <c r="D140" s="32"/>
      <c r="E140" s="32"/>
      <c r="F140" s="32"/>
      <c r="G140" s="32"/>
      <c r="H140" s="32"/>
      <c r="I140" s="32"/>
      <c r="J140" s="32"/>
      <c r="K140" s="32"/>
      <c r="L140" s="32"/>
      <c r="M140" s="32"/>
    </row>
    <row r="141" spans="1:14" x14ac:dyDescent="0.25">
      <c r="C141" s="8"/>
      <c r="D141" s="32"/>
      <c r="E141" s="32"/>
      <c r="F141" s="32"/>
      <c r="G141" s="32"/>
      <c r="H141" s="32"/>
      <c r="I141" s="32"/>
      <c r="J141" s="32"/>
      <c r="K141" s="32"/>
      <c r="L141" s="32"/>
      <c r="M141" s="32"/>
    </row>
    <row r="142" spans="1:14" x14ac:dyDescent="0.25">
      <c r="C142" s="8"/>
      <c r="D142" s="32"/>
      <c r="E142" s="32"/>
      <c r="F142" s="32"/>
      <c r="G142" s="32"/>
      <c r="H142" s="32"/>
      <c r="I142" s="32"/>
      <c r="J142" s="32"/>
      <c r="K142" s="32"/>
      <c r="L142" s="32"/>
      <c r="M142" s="32"/>
    </row>
    <row r="143" spans="1:14" x14ac:dyDescent="0.25">
      <c r="C143" s="8"/>
      <c r="D143" s="32"/>
      <c r="E143" s="32"/>
      <c r="F143" s="32"/>
      <c r="G143" s="32"/>
      <c r="H143" s="32"/>
      <c r="I143" s="32"/>
      <c r="J143" s="32"/>
      <c r="K143" s="32"/>
      <c r="L143" s="32"/>
      <c r="M143" s="32"/>
    </row>
    <row r="144" spans="1:14" x14ac:dyDescent="0.25">
      <c r="C144" s="8"/>
      <c r="D144" s="32"/>
      <c r="E144" s="32"/>
      <c r="F144" s="32"/>
      <c r="G144" s="32"/>
      <c r="H144" s="32"/>
      <c r="I144" s="32"/>
      <c r="J144" s="32"/>
      <c r="K144" s="32"/>
      <c r="L144" s="32"/>
      <c r="M144" s="32"/>
    </row>
    <row r="145" spans="3:13" x14ac:dyDescent="0.25">
      <c r="C145" s="8"/>
      <c r="D145" s="32"/>
      <c r="E145" s="32"/>
      <c r="F145" s="32"/>
      <c r="G145" s="32"/>
      <c r="H145" s="32"/>
      <c r="I145" s="32"/>
      <c r="J145" s="32"/>
      <c r="K145" s="32"/>
      <c r="L145" s="32"/>
      <c r="M145" s="32"/>
    </row>
    <row r="146" spans="3:13" x14ac:dyDescent="0.25">
      <c r="C146" s="8"/>
      <c r="D146" s="32"/>
      <c r="E146" s="32"/>
      <c r="F146" s="32"/>
      <c r="G146" s="32"/>
      <c r="H146" s="32"/>
      <c r="I146" s="32"/>
      <c r="J146" s="32"/>
      <c r="K146" s="32"/>
      <c r="L146" s="32"/>
      <c r="M146" s="32"/>
    </row>
    <row r="147" spans="3:13" x14ac:dyDescent="0.25">
      <c r="C147" s="8"/>
      <c r="D147" s="32"/>
      <c r="E147" s="32"/>
      <c r="F147" s="32"/>
      <c r="G147" s="32"/>
      <c r="H147" s="32"/>
      <c r="I147" s="32"/>
      <c r="J147" s="32"/>
      <c r="K147" s="32"/>
      <c r="L147" s="32"/>
      <c r="M147" s="32"/>
    </row>
    <row r="148" spans="3:13" x14ac:dyDescent="0.25">
      <c r="C148" s="8"/>
      <c r="D148" s="32"/>
      <c r="E148" s="32"/>
      <c r="F148" s="32"/>
      <c r="G148" s="32"/>
      <c r="H148" s="32"/>
      <c r="I148" s="32"/>
      <c r="J148" s="32"/>
      <c r="K148" s="32"/>
      <c r="L148" s="32"/>
      <c r="M148" s="32"/>
    </row>
    <row r="149" spans="3:13" x14ac:dyDescent="0.25">
      <c r="C149" s="8"/>
      <c r="D149" s="32"/>
      <c r="E149" s="32"/>
      <c r="F149" s="32"/>
      <c r="G149" s="32"/>
      <c r="H149" s="32"/>
      <c r="I149" s="32"/>
      <c r="J149" s="32"/>
      <c r="K149" s="32"/>
      <c r="L149" s="32"/>
      <c r="M149" s="32"/>
    </row>
    <row r="150" spans="3:13" x14ac:dyDescent="0.25">
      <c r="C150" s="8"/>
      <c r="D150" s="32"/>
      <c r="E150" s="32"/>
      <c r="F150" s="32"/>
      <c r="G150" s="32"/>
      <c r="H150" s="32"/>
      <c r="I150" s="32"/>
      <c r="J150" s="32"/>
      <c r="K150" s="32"/>
      <c r="L150" s="32"/>
      <c r="M150" s="32"/>
    </row>
    <row r="151" spans="3:13" x14ac:dyDescent="0.25">
      <c r="C151" s="8"/>
      <c r="D151" s="32"/>
      <c r="E151" s="32"/>
      <c r="F151" s="32"/>
      <c r="G151" s="32"/>
      <c r="H151" s="32"/>
      <c r="I151" s="32"/>
      <c r="J151" s="32"/>
      <c r="K151" s="32"/>
      <c r="L151" s="32"/>
      <c r="M151" s="32"/>
    </row>
    <row r="152" spans="3:13" x14ac:dyDescent="0.25">
      <c r="C152" s="8"/>
      <c r="D152" s="32"/>
      <c r="E152" s="32"/>
      <c r="F152" s="32"/>
      <c r="G152" s="32"/>
      <c r="H152" s="32"/>
      <c r="I152" s="32"/>
      <c r="J152" s="32"/>
      <c r="K152" s="32"/>
      <c r="L152" s="32"/>
      <c r="M152" s="32"/>
    </row>
    <row r="153" spans="3:13" x14ac:dyDescent="0.25">
      <c r="C153" s="8"/>
      <c r="D153" s="32"/>
      <c r="E153" s="32"/>
      <c r="F153" s="32"/>
      <c r="G153" s="32"/>
      <c r="H153" s="32"/>
      <c r="I153" s="32"/>
      <c r="J153" s="32"/>
      <c r="K153" s="32"/>
      <c r="L153" s="32"/>
      <c r="M153" s="32"/>
    </row>
    <row r="154" spans="3:13" x14ac:dyDescent="0.25">
      <c r="C154" s="8"/>
      <c r="D154" s="32"/>
      <c r="E154" s="32"/>
      <c r="F154" s="32"/>
      <c r="G154" s="32"/>
      <c r="H154" s="32"/>
      <c r="I154" s="32"/>
      <c r="J154" s="32"/>
      <c r="K154" s="32"/>
      <c r="L154" s="32"/>
      <c r="M154" s="32"/>
    </row>
    <row r="155" spans="3:13" x14ac:dyDescent="0.25">
      <c r="C155" s="8"/>
      <c r="D155" s="32"/>
      <c r="E155" s="32"/>
      <c r="F155" s="32"/>
      <c r="G155" s="32"/>
      <c r="H155" s="32"/>
      <c r="I155" s="32"/>
      <c r="J155" s="32"/>
      <c r="K155" s="32"/>
      <c r="L155" s="32"/>
      <c r="M155" s="32"/>
    </row>
    <row r="156" spans="3:13" x14ac:dyDescent="0.25">
      <c r="C156" s="8"/>
      <c r="D156" s="32"/>
      <c r="E156" s="32"/>
      <c r="F156" s="32"/>
      <c r="G156" s="32"/>
      <c r="H156" s="32"/>
      <c r="I156" s="32"/>
      <c r="J156" s="32"/>
      <c r="K156" s="32"/>
      <c r="L156" s="32"/>
      <c r="M156" s="32"/>
    </row>
    <row r="157" spans="3:13" x14ac:dyDescent="0.25">
      <c r="C157" s="8"/>
      <c r="D157" s="32"/>
      <c r="E157" s="32"/>
      <c r="F157" s="32"/>
      <c r="G157" s="32"/>
      <c r="H157" s="32"/>
      <c r="I157" s="32"/>
      <c r="J157" s="32"/>
      <c r="K157" s="32"/>
      <c r="L157" s="32"/>
      <c r="M157" s="32"/>
    </row>
    <row r="158" spans="3:13" x14ac:dyDescent="0.25">
      <c r="C158" s="8"/>
      <c r="D158" s="32"/>
      <c r="E158" s="32"/>
      <c r="F158" s="32"/>
      <c r="G158" s="32"/>
      <c r="H158" s="32"/>
      <c r="I158" s="32"/>
      <c r="J158" s="32"/>
      <c r="K158" s="32"/>
      <c r="L158" s="32"/>
      <c r="M158" s="32"/>
    </row>
    <row r="159" spans="3:13" x14ac:dyDescent="0.25">
      <c r="C159" s="8"/>
      <c r="D159" s="32"/>
      <c r="E159" s="32"/>
      <c r="F159" s="32"/>
      <c r="G159" s="32"/>
      <c r="H159" s="32"/>
      <c r="I159" s="32"/>
      <c r="J159" s="32"/>
      <c r="K159" s="32"/>
      <c r="L159" s="32"/>
      <c r="M159" s="32"/>
    </row>
    <row r="160" spans="3:13" x14ac:dyDescent="0.25">
      <c r="C160" s="19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spans="3:13" x14ac:dyDescent="0.25">
      <c r="C161" s="1"/>
    </row>
    <row r="162" spans="3:13" x14ac:dyDescent="0.25">
      <c r="D162" s="21"/>
      <c r="E162" s="21"/>
      <c r="F162" s="21"/>
      <c r="G162" s="21"/>
      <c r="H162" s="29"/>
      <c r="I162" s="29"/>
      <c r="J162" s="29"/>
      <c r="K162" s="21"/>
      <c r="L162" s="21"/>
      <c r="M162" s="21"/>
    </row>
    <row r="163" spans="3:13" x14ac:dyDescent="0.25">
      <c r="D163" s="21"/>
      <c r="E163" s="21"/>
      <c r="F163" s="21"/>
      <c r="G163" s="21"/>
      <c r="H163" s="29"/>
      <c r="I163" s="29"/>
      <c r="J163" s="29"/>
      <c r="K163" s="21"/>
      <c r="L163" s="21"/>
      <c r="M163" s="21"/>
    </row>
    <row r="164" spans="3:13" x14ac:dyDescent="0.25">
      <c r="D164" s="21"/>
      <c r="E164" s="21"/>
      <c r="F164" s="21"/>
      <c r="G164" s="21"/>
      <c r="H164" s="29"/>
      <c r="I164" s="29"/>
      <c r="J164" s="29"/>
      <c r="K164" s="21"/>
      <c r="L164" s="21"/>
      <c r="M164" s="21"/>
    </row>
    <row r="165" spans="3:13" x14ac:dyDescent="0.25">
      <c r="D165" s="21"/>
      <c r="E165" s="21"/>
      <c r="F165" s="21"/>
      <c r="G165" s="21"/>
      <c r="H165" s="29"/>
      <c r="I165" s="29"/>
      <c r="J165" s="29"/>
      <c r="K165" s="21"/>
      <c r="L165" s="21"/>
      <c r="M165" s="21"/>
    </row>
    <row r="166" spans="3:13" x14ac:dyDescent="0.25">
      <c r="D166" s="21"/>
      <c r="E166" s="21"/>
      <c r="F166" s="21"/>
      <c r="G166" s="21"/>
      <c r="H166" s="29"/>
      <c r="I166" s="29"/>
      <c r="J166" s="29"/>
      <c r="K166" s="21"/>
      <c r="L166" s="21"/>
      <c r="M166" s="21"/>
    </row>
    <row r="167" spans="3:13" x14ac:dyDescent="0.25">
      <c r="D167" s="21"/>
      <c r="E167" s="21"/>
      <c r="F167" s="21"/>
      <c r="G167" s="21"/>
      <c r="H167" s="29"/>
      <c r="I167" s="29"/>
      <c r="J167" s="29"/>
      <c r="K167" s="21"/>
      <c r="L167" s="21"/>
      <c r="M167" s="21"/>
    </row>
    <row r="168" spans="3:13" x14ac:dyDescent="0.25">
      <c r="D168" s="21"/>
      <c r="E168" s="21"/>
      <c r="F168" s="21"/>
      <c r="G168" s="21"/>
      <c r="H168" s="29"/>
      <c r="I168" s="29"/>
      <c r="J168" s="29"/>
      <c r="K168" s="21"/>
      <c r="L168" s="21"/>
      <c r="M168" s="21"/>
    </row>
    <row r="169" spans="3:13" x14ac:dyDescent="0.25">
      <c r="D169" s="21"/>
      <c r="E169" s="21"/>
      <c r="F169" s="21"/>
      <c r="G169" s="21"/>
      <c r="H169" s="29"/>
      <c r="I169" s="29"/>
      <c r="J169" s="29"/>
      <c r="K169" s="21"/>
      <c r="L169" s="21"/>
      <c r="M169" s="21"/>
    </row>
    <row r="170" spans="3:13" x14ac:dyDescent="0.25">
      <c r="D170" s="21"/>
      <c r="E170" s="21"/>
      <c r="F170" s="21"/>
      <c r="G170" s="21"/>
      <c r="H170" s="29"/>
      <c r="I170" s="29"/>
      <c r="J170" s="29"/>
      <c r="K170" s="21"/>
      <c r="L170" s="21"/>
      <c r="M170" s="21"/>
    </row>
    <row r="171" spans="3:13" x14ac:dyDescent="0.25">
      <c r="D171" s="21"/>
      <c r="E171" s="21"/>
      <c r="F171" s="21"/>
      <c r="G171" s="21"/>
      <c r="H171" s="29"/>
      <c r="I171" s="29"/>
      <c r="J171" s="29"/>
      <c r="K171" s="21"/>
      <c r="L171" s="21"/>
      <c r="M171" s="21"/>
    </row>
    <row r="172" spans="3:13" x14ac:dyDescent="0.25">
      <c r="D172" s="21"/>
      <c r="E172" s="21"/>
      <c r="F172" s="21"/>
      <c r="G172" s="21"/>
      <c r="H172" s="29"/>
      <c r="I172" s="29"/>
      <c r="J172" s="29"/>
      <c r="K172" s="21"/>
      <c r="L172" s="21"/>
      <c r="M172" s="21"/>
    </row>
    <row r="173" spans="3:13" x14ac:dyDescent="0.25">
      <c r="D173" s="21"/>
      <c r="E173" s="21"/>
      <c r="F173" s="21"/>
      <c r="G173" s="21"/>
      <c r="H173" s="29"/>
      <c r="I173" s="29"/>
      <c r="J173" s="29"/>
      <c r="K173" s="21"/>
      <c r="L173" s="21"/>
      <c r="M173" s="21"/>
    </row>
    <row r="174" spans="3:13" x14ac:dyDescent="0.25">
      <c r="D174" s="21"/>
      <c r="E174" s="21"/>
      <c r="F174" s="21"/>
      <c r="G174" s="21"/>
      <c r="H174" s="29"/>
      <c r="I174" s="29"/>
      <c r="J174" s="29"/>
      <c r="K174" s="21"/>
      <c r="L174" s="21"/>
      <c r="M174" s="21"/>
    </row>
    <row r="175" spans="3:13" x14ac:dyDescent="0.25">
      <c r="D175" s="21"/>
      <c r="E175" s="21"/>
      <c r="F175" s="21"/>
      <c r="G175" s="21"/>
      <c r="H175" s="29"/>
      <c r="I175" s="29"/>
      <c r="J175" s="29"/>
      <c r="K175" s="21"/>
      <c r="L175" s="21"/>
      <c r="M175" s="21"/>
    </row>
    <row r="176" spans="3:13" x14ac:dyDescent="0.25">
      <c r="D176" s="21"/>
      <c r="E176" s="21"/>
      <c r="F176" s="21"/>
      <c r="G176" s="21"/>
      <c r="H176" s="29"/>
      <c r="I176" s="29"/>
      <c r="J176" s="29"/>
      <c r="K176" s="21"/>
      <c r="L176" s="21"/>
      <c r="M176" s="21"/>
    </row>
    <row r="177" spans="4:13" x14ac:dyDescent="0.25">
      <c r="D177" s="21"/>
      <c r="E177" s="21"/>
      <c r="F177" s="21"/>
      <c r="G177" s="21"/>
      <c r="H177" s="29"/>
      <c r="I177" s="29"/>
      <c r="J177" s="29"/>
      <c r="K177" s="21"/>
      <c r="L177" s="21"/>
      <c r="M177" s="21"/>
    </row>
    <row r="178" spans="4:13" x14ac:dyDescent="0.25">
      <c r="D178" s="21"/>
      <c r="E178" s="21"/>
      <c r="F178" s="21"/>
      <c r="G178" s="21"/>
      <c r="H178" s="29"/>
      <c r="I178" s="29"/>
      <c r="J178" s="29"/>
      <c r="K178" s="21"/>
      <c r="L178" s="21"/>
      <c r="M178" s="21"/>
    </row>
    <row r="179" spans="4:13" x14ac:dyDescent="0.25">
      <c r="D179" s="21"/>
      <c r="E179" s="21"/>
      <c r="F179" s="21"/>
      <c r="G179" s="21"/>
      <c r="H179" s="29"/>
      <c r="I179" s="29"/>
      <c r="J179" s="29"/>
      <c r="K179" s="21"/>
      <c r="L179" s="21"/>
      <c r="M179" s="21"/>
    </row>
    <row r="180" spans="4:13" x14ac:dyDescent="0.25">
      <c r="D180" s="21"/>
      <c r="E180" s="21"/>
      <c r="F180" s="21"/>
      <c r="G180" s="21"/>
      <c r="H180" s="29"/>
      <c r="I180" s="29"/>
      <c r="J180" s="29"/>
      <c r="K180" s="21"/>
      <c r="L180" s="21"/>
      <c r="M180" s="21"/>
    </row>
    <row r="181" spans="4:13" x14ac:dyDescent="0.25">
      <c r="D181" s="21"/>
      <c r="E181" s="21"/>
      <c r="F181" s="21"/>
      <c r="G181" s="21"/>
      <c r="H181" s="29"/>
      <c r="I181" s="29"/>
      <c r="J181" s="29"/>
      <c r="K181" s="21"/>
      <c r="L181" s="21"/>
      <c r="M181" s="21"/>
    </row>
    <row r="182" spans="4:13" x14ac:dyDescent="0.25">
      <c r="D182" s="22"/>
      <c r="E182" s="22"/>
      <c r="F182" s="22"/>
      <c r="G182" s="22"/>
      <c r="H182" s="22"/>
      <c r="I182" s="22"/>
      <c r="J182" s="22"/>
      <c r="K182" s="22"/>
      <c r="L182" s="22"/>
      <c r="M182" s="22"/>
    </row>
    <row r="183" spans="4:13" x14ac:dyDescent="0.25">
      <c r="D183" s="21"/>
      <c r="E183" s="21"/>
      <c r="F183" s="21"/>
      <c r="G183" s="21"/>
      <c r="H183" s="21"/>
      <c r="I183" s="21"/>
      <c r="J183" s="21"/>
      <c r="K183" s="21"/>
      <c r="L183" s="21"/>
      <c r="M183" s="21"/>
    </row>
  </sheetData>
  <mergeCells count="2">
    <mergeCell ref="A3:C3"/>
    <mergeCell ref="A109:C109"/>
  </mergeCells>
  <pageMargins left="0.7" right="0.7" top="0.75" bottom="0.75" header="0.3" footer="0.3"/>
  <pageSetup paperSize="9" orientation="portrait" horizontalDpi="4294967293" verticalDpi="4294967293" r:id="rId1"/>
  <headerFooter>
    <oddHeader>&amp;L&amp;"Lato,Normal"&amp;9Secretaría de Investigación
Escuela de Economía y Negocios - UNSAM&amp;C&amp;"Lato,Negrita"&amp;10Base de Información 
Industrial Argentina&amp;R&amp;"Lato,Normal"&amp;9&amp;A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79"/>
  <sheetViews>
    <sheetView view="pageLayout" zoomScaleNormal="100" workbookViewId="0">
      <selection activeCell="H1627" sqref="H1627"/>
    </sheetView>
  </sheetViews>
  <sheetFormatPr baseColWidth="10" defaultRowHeight="15" x14ac:dyDescent="0.25"/>
  <cols>
    <col min="1" max="2" width="4" style="45" customWidth="1"/>
    <col min="3" max="3" width="51" style="56" customWidth="1"/>
    <col min="4" max="7" width="15.28515625" style="45" customWidth="1"/>
    <col min="8" max="8" width="15.7109375" style="17" customWidth="1"/>
    <col min="9" max="10" width="17.42578125" style="23" customWidth="1"/>
    <col min="11" max="11" width="17.42578125" style="12" customWidth="1"/>
  </cols>
  <sheetData>
    <row r="2" spans="1:8" x14ac:dyDescent="0.25">
      <c r="A2" s="108" t="s">
        <v>187</v>
      </c>
    </row>
    <row r="4" spans="1:8" ht="15" customHeight="1" x14ac:dyDescent="0.25">
      <c r="A4" s="153"/>
      <c r="B4" s="153"/>
      <c r="C4" s="153"/>
      <c r="D4" s="154" t="s">
        <v>1224</v>
      </c>
      <c r="E4" s="154" t="s">
        <v>15</v>
      </c>
      <c r="F4" s="152" t="s">
        <v>1225</v>
      </c>
      <c r="G4" s="152" t="s">
        <v>1226</v>
      </c>
    </row>
    <row r="5" spans="1:8" x14ac:dyDescent="0.25">
      <c r="A5" s="153"/>
      <c r="B5" s="153"/>
      <c r="C5" s="153"/>
      <c r="D5" s="154"/>
      <c r="E5" s="154"/>
      <c r="F5" s="152"/>
      <c r="G5" s="152"/>
    </row>
    <row r="6" spans="1:8" x14ac:dyDescent="0.25">
      <c r="A6" s="153"/>
      <c r="B6" s="153"/>
      <c r="C6" s="153"/>
      <c r="D6" s="154"/>
      <c r="E6" s="154"/>
      <c r="F6" s="152"/>
      <c r="G6" s="152"/>
    </row>
    <row r="7" spans="1:8" x14ac:dyDescent="0.25">
      <c r="A7" s="153"/>
      <c r="B7" s="153"/>
      <c r="C7" s="153"/>
      <c r="D7" s="154"/>
      <c r="E7" s="154"/>
      <c r="F7" s="152"/>
      <c r="G7" s="152"/>
    </row>
    <row r="8" spans="1:8" x14ac:dyDescent="0.25">
      <c r="A8" s="48">
        <v>15</v>
      </c>
      <c r="B8" s="48" t="s">
        <v>175</v>
      </c>
      <c r="C8" s="57" t="s">
        <v>103</v>
      </c>
      <c r="D8" s="50">
        <v>258</v>
      </c>
      <c r="E8" s="50">
        <v>1295</v>
      </c>
      <c r="F8" s="48" t="s">
        <v>14</v>
      </c>
      <c r="G8" s="48" t="s">
        <v>14</v>
      </c>
      <c r="H8" s="39"/>
    </row>
    <row r="9" spans="1:8" x14ac:dyDescent="0.25">
      <c r="A9" s="48">
        <v>15</v>
      </c>
      <c r="B9" s="48" t="s">
        <v>175</v>
      </c>
      <c r="C9" s="57" t="s">
        <v>104</v>
      </c>
      <c r="D9" s="50">
        <v>39</v>
      </c>
      <c r="E9" s="50">
        <v>5535</v>
      </c>
      <c r="F9" s="48" t="s">
        <v>14</v>
      </c>
      <c r="G9" s="48" t="s">
        <v>14</v>
      </c>
      <c r="H9" s="39"/>
    </row>
    <row r="10" spans="1:8" x14ac:dyDescent="0.25">
      <c r="A10" s="48">
        <v>15</v>
      </c>
      <c r="B10" s="48" t="s">
        <v>176</v>
      </c>
      <c r="C10" s="57" t="s">
        <v>105</v>
      </c>
      <c r="D10" s="50">
        <v>11</v>
      </c>
      <c r="E10" s="50">
        <v>82</v>
      </c>
      <c r="F10" s="48" t="s">
        <v>14</v>
      </c>
      <c r="G10" s="48" t="s">
        <v>14</v>
      </c>
      <c r="H10" s="39"/>
    </row>
    <row r="11" spans="1:8" x14ac:dyDescent="0.25">
      <c r="A11" s="48">
        <v>15</v>
      </c>
      <c r="B11" s="48" t="s">
        <v>177</v>
      </c>
      <c r="C11" s="57" t="s">
        <v>106</v>
      </c>
      <c r="D11" s="50">
        <v>179</v>
      </c>
      <c r="E11" s="50">
        <v>2087</v>
      </c>
      <c r="F11" s="48" t="s">
        <v>14</v>
      </c>
      <c r="G11" s="48" t="s">
        <v>14</v>
      </c>
      <c r="H11" s="39"/>
    </row>
    <row r="12" spans="1:8" x14ac:dyDescent="0.25">
      <c r="A12" s="48">
        <v>15</v>
      </c>
      <c r="B12" s="48" t="s">
        <v>102</v>
      </c>
      <c r="C12" s="57" t="s">
        <v>107</v>
      </c>
      <c r="D12" s="50">
        <v>50</v>
      </c>
      <c r="E12" s="50">
        <v>633</v>
      </c>
      <c r="F12" s="48" t="s">
        <v>14</v>
      </c>
      <c r="G12" s="48" t="s">
        <v>14</v>
      </c>
      <c r="H12" s="39"/>
    </row>
    <row r="13" spans="1:8" x14ac:dyDescent="0.25">
      <c r="A13" s="48">
        <v>15</v>
      </c>
      <c r="B13" s="48" t="s">
        <v>178</v>
      </c>
      <c r="C13" s="57" t="s">
        <v>108</v>
      </c>
      <c r="D13" s="50">
        <v>357</v>
      </c>
      <c r="E13" s="50">
        <v>1758</v>
      </c>
      <c r="F13" s="48" t="s">
        <v>14</v>
      </c>
      <c r="G13" s="48" t="s">
        <v>14</v>
      </c>
      <c r="H13" s="39"/>
    </row>
    <row r="14" spans="1:8" x14ac:dyDescent="0.25">
      <c r="A14" s="48">
        <v>15</v>
      </c>
      <c r="B14" s="48" t="s">
        <v>179</v>
      </c>
      <c r="C14" s="57" t="s">
        <v>109</v>
      </c>
      <c r="D14" s="50">
        <v>13</v>
      </c>
      <c r="E14" s="50">
        <v>167</v>
      </c>
      <c r="F14" s="48" t="s">
        <v>14</v>
      </c>
      <c r="G14" s="48" t="s">
        <v>14</v>
      </c>
      <c r="H14" s="39"/>
    </row>
    <row r="15" spans="1:8" x14ac:dyDescent="0.25">
      <c r="A15" s="48">
        <v>15</v>
      </c>
      <c r="B15" s="48" t="s">
        <v>179</v>
      </c>
      <c r="C15" s="57" t="s">
        <v>110</v>
      </c>
      <c r="D15" s="50">
        <v>659</v>
      </c>
      <c r="E15" s="50">
        <v>3912</v>
      </c>
      <c r="F15" s="48" t="s">
        <v>14</v>
      </c>
      <c r="G15" s="48" t="s">
        <v>14</v>
      </c>
      <c r="H15" s="39"/>
    </row>
    <row r="16" spans="1:8" x14ac:dyDescent="0.25">
      <c r="A16" s="48">
        <v>15</v>
      </c>
      <c r="B16" s="48" t="s">
        <v>180</v>
      </c>
      <c r="C16" s="57" t="s">
        <v>111</v>
      </c>
      <c r="D16" s="50">
        <v>88</v>
      </c>
      <c r="E16" s="50">
        <v>881</v>
      </c>
      <c r="F16" s="48" t="s">
        <v>14</v>
      </c>
      <c r="G16" s="48" t="s">
        <v>14</v>
      </c>
      <c r="H16" s="39"/>
    </row>
    <row r="17" spans="1:8" x14ac:dyDescent="0.25">
      <c r="A17" s="48">
        <v>15</v>
      </c>
      <c r="B17" s="48" t="s">
        <v>180</v>
      </c>
      <c r="C17" s="57" t="s">
        <v>112</v>
      </c>
      <c r="D17" s="50">
        <v>1823</v>
      </c>
      <c r="E17" s="50">
        <v>10906</v>
      </c>
      <c r="F17" s="48" t="s">
        <v>14</v>
      </c>
      <c r="G17" s="48" t="s">
        <v>14</v>
      </c>
      <c r="H17" s="39"/>
    </row>
    <row r="18" spans="1:8" x14ac:dyDescent="0.25">
      <c r="A18" s="48">
        <v>15</v>
      </c>
      <c r="B18" s="48" t="s">
        <v>181</v>
      </c>
      <c r="C18" s="57" t="s">
        <v>113</v>
      </c>
      <c r="D18" s="50">
        <v>51</v>
      </c>
      <c r="E18" s="50">
        <v>10757</v>
      </c>
      <c r="F18" s="48" t="s">
        <v>14</v>
      </c>
      <c r="G18" s="48" t="s">
        <v>14</v>
      </c>
      <c r="H18" s="39"/>
    </row>
    <row r="19" spans="1:8" x14ac:dyDescent="0.25">
      <c r="A19" s="48">
        <v>15</v>
      </c>
      <c r="B19" s="48" t="s">
        <v>182</v>
      </c>
      <c r="C19" s="57" t="s">
        <v>114</v>
      </c>
      <c r="D19" s="50">
        <v>568</v>
      </c>
      <c r="E19" s="50">
        <v>2593</v>
      </c>
      <c r="F19" s="48" t="s">
        <v>14</v>
      </c>
      <c r="G19" s="48" t="s">
        <v>14</v>
      </c>
      <c r="H19" s="39"/>
    </row>
    <row r="20" spans="1:8" x14ac:dyDescent="0.25">
      <c r="A20" s="48">
        <v>15</v>
      </c>
      <c r="B20" s="48" t="s">
        <v>182</v>
      </c>
      <c r="C20" s="57" t="s">
        <v>115</v>
      </c>
      <c r="D20" s="50">
        <v>18</v>
      </c>
      <c r="E20" s="50">
        <v>347</v>
      </c>
      <c r="F20" s="48" t="s">
        <v>14</v>
      </c>
      <c r="G20" s="48" t="s">
        <v>14</v>
      </c>
      <c r="H20" s="39"/>
    </row>
    <row r="21" spans="1:8" x14ac:dyDescent="0.25">
      <c r="A21" s="48">
        <v>15</v>
      </c>
      <c r="B21" s="48" t="s">
        <v>183</v>
      </c>
      <c r="C21" s="57" t="s">
        <v>116</v>
      </c>
      <c r="D21" s="50">
        <v>210</v>
      </c>
      <c r="E21" s="50">
        <v>1817</v>
      </c>
      <c r="F21" s="48" t="s">
        <v>14</v>
      </c>
      <c r="G21" s="48" t="s">
        <v>14</v>
      </c>
      <c r="H21" s="39"/>
    </row>
    <row r="22" spans="1:8" x14ac:dyDescent="0.25">
      <c r="A22" s="48">
        <v>15</v>
      </c>
      <c r="B22" s="48" t="s">
        <v>184</v>
      </c>
      <c r="C22" s="57" t="s">
        <v>117</v>
      </c>
      <c r="D22" s="50">
        <v>45</v>
      </c>
      <c r="E22" s="50">
        <v>1153</v>
      </c>
      <c r="F22" s="48" t="s">
        <v>14</v>
      </c>
      <c r="G22" s="48" t="s">
        <v>14</v>
      </c>
      <c r="H22" s="39"/>
    </row>
    <row r="23" spans="1:8" x14ac:dyDescent="0.25">
      <c r="A23" s="48">
        <v>15</v>
      </c>
      <c r="B23" s="48" t="s">
        <v>185</v>
      </c>
      <c r="C23" s="57" t="s">
        <v>118</v>
      </c>
      <c r="D23" s="50">
        <v>562</v>
      </c>
      <c r="E23" s="50">
        <v>3582</v>
      </c>
      <c r="F23" s="48" t="s">
        <v>14</v>
      </c>
      <c r="G23" s="48" t="s">
        <v>14</v>
      </c>
      <c r="H23" s="39"/>
    </row>
    <row r="24" spans="1:8" x14ac:dyDescent="0.25">
      <c r="A24" s="48">
        <v>15</v>
      </c>
      <c r="B24" s="48" t="s">
        <v>185</v>
      </c>
      <c r="C24" s="57" t="s">
        <v>119</v>
      </c>
      <c r="D24" s="50">
        <v>131</v>
      </c>
      <c r="E24" s="50">
        <v>2530</v>
      </c>
      <c r="F24" s="48" t="s">
        <v>14</v>
      </c>
      <c r="G24" s="48" t="s">
        <v>14</v>
      </c>
      <c r="H24" s="39"/>
    </row>
    <row r="25" spans="1:8" x14ac:dyDescent="0.25">
      <c r="A25" s="48">
        <v>15</v>
      </c>
      <c r="B25" s="48" t="s">
        <v>1168</v>
      </c>
      <c r="C25" s="57" t="s">
        <v>120</v>
      </c>
      <c r="D25" s="50">
        <v>949</v>
      </c>
      <c r="E25" s="50">
        <v>4568</v>
      </c>
      <c r="F25" s="48" t="s">
        <v>14</v>
      </c>
      <c r="G25" s="48" t="s">
        <v>14</v>
      </c>
      <c r="H25" s="39"/>
    </row>
    <row r="26" spans="1:8" x14ac:dyDescent="0.25">
      <c r="A26" s="48">
        <v>15</v>
      </c>
      <c r="B26" s="48" t="s">
        <v>1169</v>
      </c>
      <c r="C26" s="57" t="s">
        <v>121</v>
      </c>
      <c r="D26" s="50">
        <v>60</v>
      </c>
      <c r="E26" s="50">
        <v>957</v>
      </c>
      <c r="F26" s="48" t="s">
        <v>14</v>
      </c>
      <c r="G26" s="48" t="s">
        <v>14</v>
      </c>
      <c r="H26" s="39"/>
    </row>
    <row r="27" spans="1:8" x14ac:dyDescent="0.25">
      <c r="A27" s="48">
        <v>15</v>
      </c>
      <c r="B27" s="48" t="s">
        <v>186</v>
      </c>
      <c r="C27" s="57" t="s">
        <v>122</v>
      </c>
      <c r="D27" s="50">
        <v>62</v>
      </c>
      <c r="E27" s="50">
        <v>1664</v>
      </c>
      <c r="F27" s="48" t="s">
        <v>14</v>
      </c>
      <c r="G27" s="48" t="s">
        <v>14</v>
      </c>
      <c r="H27" s="39"/>
    </row>
    <row r="28" spans="1:8" x14ac:dyDescent="0.25">
      <c r="A28" s="48">
        <v>15</v>
      </c>
      <c r="B28" s="48" t="s">
        <v>186</v>
      </c>
      <c r="C28" s="57" t="s">
        <v>123</v>
      </c>
      <c r="D28" s="50">
        <v>17</v>
      </c>
      <c r="E28" s="50">
        <v>193</v>
      </c>
      <c r="F28" s="48" t="s">
        <v>14</v>
      </c>
      <c r="G28" s="48" t="s">
        <v>14</v>
      </c>
      <c r="H28" s="39"/>
    </row>
    <row r="29" spans="1:8" x14ac:dyDescent="0.25">
      <c r="A29" s="48">
        <v>16</v>
      </c>
      <c r="B29" s="48" t="s">
        <v>175</v>
      </c>
      <c r="C29" s="57" t="s">
        <v>124</v>
      </c>
      <c r="D29" s="50">
        <v>584</v>
      </c>
      <c r="E29" s="50">
        <v>5751</v>
      </c>
      <c r="F29" s="48" t="s">
        <v>14</v>
      </c>
      <c r="G29" s="48" t="s">
        <v>14</v>
      </c>
      <c r="H29" s="39"/>
    </row>
    <row r="30" spans="1:8" x14ac:dyDescent="0.25">
      <c r="A30" s="48">
        <v>17</v>
      </c>
      <c r="B30" s="48" t="s">
        <v>175</v>
      </c>
      <c r="C30" s="57" t="s">
        <v>125</v>
      </c>
      <c r="D30" s="50">
        <v>128</v>
      </c>
      <c r="E30" s="50">
        <v>3098</v>
      </c>
      <c r="F30" s="48" t="s">
        <v>14</v>
      </c>
      <c r="G30" s="48" t="s">
        <v>14</v>
      </c>
      <c r="H30" s="39"/>
    </row>
    <row r="31" spans="1:8" x14ac:dyDescent="0.25">
      <c r="A31" s="48">
        <v>18</v>
      </c>
      <c r="B31" s="48" t="s">
        <v>175</v>
      </c>
      <c r="C31" s="57" t="s">
        <v>132</v>
      </c>
      <c r="D31" s="50">
        <v>154</v>
      </c>
      <c r="E31" s="50">
        <v>1689</v>
      </c>
      <c r="F31" s="48" t="s">
        <v>14</v>
      </c>
      <c r="G31" s="48" t="s">
        <v>14</v>
      </c>
      <c r="H31" s="39"/>
    </row>
    <row r="32" spans="1:8" x14ac:dyDescent="0.25">
      <c r="A32" s="48">
        <v>18</v>
      </c>
      <c r="B32" s="48" t="s">
        <v>175</v>
      </c>
      <c r="C32" s="57" t="s">
        <v>133</v>
      </c>
      <c r="D32" s="50">
        <v>488</v>
      </c>
      <c r="E32" s="50">
        <v>2717</v>
      </c>
      <c r="F32" s="48" t="s">
        <v>14</v>
      </c>
      <c r="G32" s="48" t="s">
        <v>14</v>
      </c>
      <c r="H32" s="39"/>
    </row>
    <row r="33" spans="1:8" x14ac:dyDescent="0.25">
      <c r="A33" s="48">
        <v>18</v>
      </c>
      <c r="B33" s="48" t="s">
        <v>175</v>
      </c>
      <c r="C33" s="57" t="s">
        <v>134</v>
      </c>
      <c r="D33" s="50">
        <v>1687</v>
      </c>
      <c r="E33" s="50">
        <v>7367</v>
      </c>
      <c r="F33" s="48" t="s">
        <v>14</v>
      </c>
      <c r="G33" s="48" t="s">
        <v>14</v>
      </c>
      <c r="H33" s="39"/>
    </row>
    <row r="34" spans="1:8" x14ac:dyDescent="0.25">
      <c r="A34" s="48">
        <v>18</v>
      </c>
      <c r="B34" s="48" t="s">
        <v>175</v>
      </c>
      <c r="C34" s="57" t="s">
        <v>135</v>
      </c>
      <c r="D34" s="50">
        <v>328</v>
      </c>
      <c r="E34" s="50">
        <v>2675</v>
      </c>
      <c r="F34" s="48" t="s">
        <v>14</v>
      </c>
      <c r="G34" s="48" t="s">
        <v>14</v>
      </c>
      <c r="H34" s="39"/>
    </row>
    <row r="35" spans="1:8" x14ac:dyDescent="0.25">
      <c r="A35" s="48">
        <v>19</v>
      </c>
      <c r="B35" s="48" t="s">
        <v>175</v>
      </c>
      <c r="C35" s="57" t="s">
        <v>126</v>
      </c>
      <c r="D35" s="50">
        <v>96</v>
      </c>
      <c r="E35" s="50">
        <v>977</v>
      </c>
      <c r="F35" s="48" t="s">
        <v>14</v>
      </c>
      <c r="G35" s="48" t="s">
        <v>14</v>
      </c>
      <c r="H35" s="39"/>
    </row>
    <row r="36" spans="1:8" x14ac:dyDescent="0.25">
      <c r="A36" s="48">
        <v>19</v>
      </c>
      <c r="B36" s="48" t="s">
        <v>175</v>
      </c>
      <c r="C36" s="57" t="s">
        <v>127</v>
      </c>
      <c r="D36" s="50">
        <v>2739</v>
      </c>
      <c r="E36" s="50">
        <v>13374</v>
      </c>
      <c r="F36" s="48" t="s">
        <v>14</v>
      </c>
      <c r="G36" s="48" t="s">
        <v>14</v>
      </c>
      <c r="H36" s="39"/>
    </row>
    <row r="37" spans="1:8" x14ac:dyDescent="0.25">
      <c r="A37" s="48">
        <v>19</v>
      </c>
      <c r="B37" s="48" t="s">
        <v>175</v>
      </c>
      <c r="C37" s="57" t="s">
        <v>128</v>
      </c>
      <c r="D37" s="50">
        <v>16</v>
      </c>
      <c r="E37" s="50">
        <v>68</v>
      </c>
      <c r="F37" s="48" t="s">
        <v>14</v>
      </c>
      <c r="G37" s="48" t="s">
        <v>14</v>
      </c>
      <c r="H37" s="39"/>
    </row>
    <row r="38" spans="1:8" x14ac:dyDescent="0.25">
      <c r="A38" s="48">
        <v>19</v>
      </c>
      <c r="B38" s="48" t="s">
        <v>176</v>
      </c>
      <c r="C38" s="57" t="s">
        <v>129</v>
      </c>
      <c r="D38" s="50">
        <v>531</v>
      </c>
      <c r="E38" s="50">
        <v>2372</v>
      </c>
      <c r="F38" s="48" t="s">
        <v>14</v>
      </c>
      <c r="G38" s="48" t="s">
        <v>14</v>
      </c>
      <c r="H38" s="39"/>
    </row>
    <row r="39" spans="1:8" x14ac:dyDescent="0.25">
      <c r="A39" s="48">
        <v>19</v>
      </c>
      <c r="B39" s="48" t="s">
        <v>176</v>
      </c>
      <c r="C39" s="57" t="s">
        <v>130</v>
      </c>
      <c r="D39" s="50">
        <v>88</v>
      </c>
      <c r="E39" s="50">
        <v>326</v>
      </c>
      <c r="F39" s="48" t="s">
        <v>14</v>
      </c>
      <c r="G39" s="48" t="s">
        <v>14</v>
      </c>
      <c r="H39" s="39"/>
    </row>
    <row r="40" spans="1:8" x14ac:dyDescent="0.25">
      <c r="A40" s="48">
        <v>19</v>
      </c>
      <c r="B40" s="48" t="s">
        <v>176</v>
      </c>
      <c r="C40" s="57" t="s">
        <v>131</v>
      </c>
      <c r="D40" s="50">
        <v>254</v>
      </c>
      <c r="E40" s="50">
        <v>3067</v>
      </c>
      <c r="F40" s="48" t="s">
        <v>14</v>
      </c>
      <c r="G40" s="48" t="s">
        <v>14</v>
      </c>
      <c r="H40" s="39"/>
    </row>
    <row r="41" spans="1:8" x14ac:dyDescent="0.25">
      <c r="A41" s="48">
        <v>20</v>
      </c>
      <c r="B41" s="48" t="s">
        <v>175</v>
      </c>
      <c r="C41" s="57" t="s">
        <v>136</v>
      </c>
      <c r="D41" s="50">
        <v>245</v>
      </c>
      <c r="E41" s="50">
        <v>6940</v>
      </c>
      <c r="F41" s="48" t="s">
        <v>14</v>
      </c>
      <c r="G41" s="48" t="s">
        <v>14</v>
      </c>
      <c r="H41" s="39"/>
    </row>
    <row r="42" spans="1:8" x14ac:dyDescent="0.25">
      <c r="A42" s="48">
        <v>20</v>
      </c>
      <c r="B42" s="48" t="s">
        <v>176</v>
      </c>
      <c r="C42" s="57" t="s">
        <v>137</v>
      </c>
      <c r="D42" s="50">
        <v>2187</v>
      </c>
      <c r="E42" s="50">
        <v>9172</v>
      </c>
      <c r="F42" s="48" t="s">
        <v>14</v>
      </c>
      <c r="G42" s="48" t="s">
        <v>14</v>
      </c>
      <c r="H42" s="39"/>
    </row>
    <row r="43" spans="1:8" x14ac:dyDescent="0.25">
      <c r="A43" s="48">
        <v>20</v>
      </c>
      <c r="B43" s="48" t="s">
        <v>176</v>
      </c>
      <c r="C43" s="57" t="s">
        <v>138</v>
      </c>
      <c r="D43" s="50">
        <v>13</v>
      </c>
      <c r="E43" s="50">
        <v>81</v>
      </c>
      <c r="F43" s="48" t="s">
        <v>14</v>
      </c>
      <c r="G43" s="48" t="s">
        <v>14</v>
      </c>
      <c r="H43" s="39"/>
    </row>
    <row r="44" spans="1:8" x14ac:dyDescent="0.25">
      <c r="A44" s="48">
        <v>20</v>
      </c>
      <c r="B44" s="48" t="s">
        <v>177</v>
      </c>
      <c r="C44" s="57" t="s">
        <v>139</v>
      </c>
      <c r="D44" s="50">
        <v>75</v>
      </c>
      <c r="E44" s="50">
        <v>412</v>
      </c>
      <c r="F44" s="48" t="s">
        <v>14</v>
      </c>
      <c r="G44" s="48" t="s">
        <v>14</v>
      </c>
      <c r="H44" s="39"/>
    </row>
    <row r="45" spans="1:8" x14ac:dyDescent="0.25">
      <c r="A45" s="48">
        <v>20</v>
      </c>
      <c r="B45" s="48" t="s">
        <v>102</v>
      </c>
      <c r="C45" s="57" t="s">
        <v>140</v>
      </c>
      <c r="D45" s="50">
        <v>101</v>
      </c>
      <c r="E45" s="50">
        <v>360</v>
      </c>
      <c r="F45" s="48" t="s">
        <v>14</v>
      </c>
      <c r="G45" s="48" t="s">
        <v>14</v>
      </c>
      <c r="H45" s="39"/>
    </row>
    <row r="46" spans="1:8" x14ac:dyDescent="0.25">
      <c r="A46" s="48">
        <v>22</v>
      </c>
      <c r="B46" s="48" t="s">
        <v>175</v>
      </c>
      <c r="C46" s="57" t="s">
        <v>141</v>
      </c>
      <c r="D46" s="50">
        <v>53</v>
      </c>
      <c r="E46" s="50">
        <v>700</v>
      </c>
      <c r="F46" s="48" t="s">
        <v>14</v>
      </c>
      <c r="G46" s="48" t="s">
        <v>14</v>
      </c>
      <c r="H46" s="39"/>
    </row>
    <row r="47" spans="1:8" x14ac:dyDescent="0.25">
      <c r="A47" s="48">
        <v>22</v>
      </c>
      <c r="B47" s="48" t="s">
        <v>175</v>
      </c>
      <c r="C47" s="57" t="s">
        <v>142</v>
      </c>
      <c r="D47" s="50">
        <v>212</v>
      </c>
      <c r="E47" s="50">
        <v>2480</v>
      </c>
      <c r="F47" s="48" t="s">
        <v>14</v>
      </c>
      <c r="G47" s="48" t="s">
        <v>14</v>
      </c>
      <c r="H47" s="39"/>
    </row>
    <row r="48" spans="1:8" x14ac:dyDescent="0.25">
      <c r="A48" s="48">
        <v>22</v>
      </c>
      <c r="B48" s="48" t="s">
        <v>177</v>
      </c>
      <c r="C48" s="57" t="s">
        <v>143</v>
      </c>
      <c r="D48" s="50">
        <v>35</v>
      </c>
      <c r="E48" s="50">
        <v>1494</v>
      </c>
      <c r="F48" s="48" t="s">
        <v>14</v>
      </c>
      <c r="G48" s="48" t="s">
        <v>14</v>
      </c>
      <c r="H48" s="39"/>
    </row>
    <row r="49" spans="1:8" x14ac:dyDescent="0.25">
      <c r="A49" s="48">
        <v>24</v>
      </c>
      <c r="B49" s="48" t="s">
        <v>175</v>
      </c>
      <c r="C49" s="57" t="s">
        <v>145</v>
      </c>
      <c r="D49" s="50">
        <v>152</v>
      </c>
      <c r="E49" s="50">
        <v>2088</v>
      </c>
      <c r="F49" s="48" t="s">
        <v>14</v>
      </c>
      <c r="G49" s="48" t="s">
        <v>14</v>
      </c>
      <c r="H49" s="39"/>
    </row>
    <row r="50" spans="1:8" x14ac:dyDescent="0.25">
      <c r="A50" s="48">
        <v>24</v>
      </c>
      <c r="B50" s="48" t="s">
        <v>177</v>
      </c>
      <c r="C50" s="57" t="s">
        <v>146</v>
      </c>
      <c r="D50" s="50">
        <v>81</v>
      </c>
      <c r="E50" s="50">
        <v>513</v>
      </c>
      <c r="F50" s="48" t="s">
        <v>14</v>
      </c>
      <c r="G50" s="48" t="s">
        <v>14</v>
      </c>
      <c r="H50" s="39"/>
    </row>
    <row r="51" spans="1:8" x14ac:dyDescent="0.25">
      <c r="A51" s="48">
        <v>24</v>
      </c>
      <c r="B51" s="48" t="s">
        <v>102</v>
      </c>
      <c r="C51" s="57" t="s">
        <v>147</v>
      </c>
      <c r="D51" s="50">
        <v>14</v>
      </c>
      <c r="E51" s="50">
        <v>128</v>
      </c>
      <c r="F51" s="48" t="s">
        <v>14</v>
      </c>
      <c r="G51" s="48" t="s">
        <v>14</v>
      </c>
      <c r="H51" s="39"/>
    </row>
    <row r="52" spans="1:8" x14ac:dyDescent="0.25">
      <c r="A52" s="48">
        <v>24</v>
      </c>
      <c r="B52" s="48" t="s">
        <v>179</v>
      </c>
      <c r="C52" s="57" t="s">
        <v>148</v>
      </c>
      <c r="D52" s="50">
        <v>70</v>
      </c>
      <c r="E52" s="50">
        <v>1983</v>
      </c>
      <c r="F52" s="48" t="s">
        <v>14</v>
      </c>
      <c r="G52" s="48" t="s">
        <v>14</v>
      </c>
      <c r="H52" s="39"/>
    </row>
    <row r="53" spans="1:8" x14ac:dyDescent="0.25">
      <c r="A53" s="48">
        <v>26</v>
      </c>
      <c r="B53" s="48" t="s">
        <v>176</v>
      </c>
      <c r="C53" s="57" t="s">
        <v>149</v>
      </c>
      <c r="D53" s="50">
        <v>808</v>
      </c>
      <c r="E53" s="50">
        <v>7019</v>
      </c>
      <c r="F53" s="48" t="s">
        <v>14</v>
      </c>
      <c r="G53" s="48" t="s">
        <v>14</v>
      </c>
      <c r="H53" s="39"/>
    </row>
    <row r="54" spans="1:8" x14ac:dyDescent="0.25">
      <c r="A54" s="48">
        <v>26</v>
      </c>
      <c r="B54" s="48" t="s">
        <v>177</v>
      </c>
      <c r="C54" s="57" t="s">
        <v>150</v>
      </c>
      <c r="D54" s="50">
        <v>159</v>
      </c>
      <c r="E54" s="50">
        <v>1551</v>
      </c>
      <c r="F54" s="48" t="s">
        <v>14</v>
      </c>
      <c r="G54" s="48" t="s">
        <v>14</v>
      </c>
      <c r="H54" s="39"/>
    </row>
    <row r="55" spans="1:8" x14ac:dyDescent="0.25">
      <c r="A55" s="48">
        <v>26</v>
      </c>
      <c r="B55" s="48" t="s">
        <v>177</v>
      </c>
      <c r="C55" s="57" t="s">
        <v>151</v>
      </c>
      <c r="D55" s="50">
        <v>73</v>
      </c>
      <c r="E55" s="50">
        <v>316</v>
      </c>
      <c r="F55" s="48" t="s">
        <v>14</v>
      </c>
      <c r="G55" s="48" t="s">
        <v>14</v>
      </c>
      <c r="H55" s="39"/>
    </row>
    <row r="56" spans="1:8" x14ac:dyDescent="0.25">
      <c r="A56" s="48">
        <v>26</v>
      </c>
      <c r="B56" s="48" t="s">
        <v>102</v>
      </c>
      <c r="C56" s="57" t="s">
        <v>152</v>
      </c>
      <c r="D56" s="50">
        <v>53</v>
      </c>
      <c r="E56" s="50">
        <v>472</v>
      </c>
      <c r="F56" s="48" t="s">
        <v>14</v>
      </c>
      <c r="G56" s="48" t="s">
        <v>14</v>
      </c>
      <c r="H56" s="39"/>
    </row>
    <row r="57" spans="1:8" x14ac:dyDescent="0.25">
      <c r="A57" s="48">
        <v>26</v>
      </c>
      <c r="B57" s="48" t="s">
        <v>178</v>
      </c>
      <c r="C57" s="57" t="s">
        <v>153</v>
      </c>
      <c r="D57" s="50">
        <v>141</v>
      </c>
      <c r="E57" s="50">
        <v>591</v>
      </c>
      <c r="F57" s="48" t="s">
        <v>14</v>
      </c>
      <c r="G57" s="48" t="s">
        <v>14</v>
      </c>
      <c r="H57" s="39"/>
    </row>
    <row r="58" spans="1:8" x14ac:dyDescent="0.25">
      <c r="A58" s="48">
        <v>26</v>
      </c>
      <c r="B58" s="48" t="s">
        <v>179</v>
      </c>
      <c r="C58" s="57" t="s">
        <v>154</v>
      </c>
      <c r="D58" s="50">
        <v>54</v>
      </c>
      <c r="E58" s="50">
        <v>302</v>
      </c>
      <c r="F58" s="48" t="s">
        <v>14</v>
      </c>
      <c r="G58" s="48" t="s">
        <v>14</v>
      </c>
      <c r="H58" s="39"/>
    </row>
    <row r="59" spans="1:8" x14ac:dyDescent="0.25">
      <c r="A59" s="48">
        <v>26</v>
      </c>
      <c r="B59" s="48" t="s">
        <v>179</v>
      </c>
      <c r="C59" s="57" t="s">
        <v>155</v>
      </c>
      <c r="D59" s="50">
        <v>57</v>
      </c>
      <c r="E59" s="50">
        <v>228</v>
      </c>
      <c r="F59" s="48" t="s">
        <v>14</v>
      </c>
      <c r="G59" s="48" t="s">
        <v>14</v>
      </c>
      <c r="H59" s="39"/>
    </row>
    <row r="60" spans="1:8" x14ac:dyDescent="0.25">
      <c r="A60" s="48">
        <v>27</v>
      </c>
      <c r="B60" s="48" t="s">
        <v>175</v>
      </c>
      <c r="C60" s="57" t="s">
        <v>156</v>
      </c>
      <c r="D60" s="50">
        <v>154</v>
      </c>
      <c r="E60" s="50">
        <v>3179</v>
      </c>
      <c r="F60" s="48" t="s">
        <v>14</v>
      </c>
      <c r="G60" s="48" t="s">
        <v>14</v>
      </c>
      <c r="H60" s="39"/>
    </row>
    <row r="61" spans="1:8" x14ac:dyDescent="0.25">
      <c r="A61" s="48">
        <v>28</v>
      </c>
      <c r="B61" s="48" t="s">
        <v>175</v>
      </c>
      <c r="C61" s="57" t="s">
        <v>157</v>
      </c>
      <c r="D61" s="50">
        <v>27</v>
      </c>
      <c r="E61" s="50">
        <v>255</v>
      </c>
      <c r="F61" s="48" t="s">
        <v>14</v>
      </c>
      <c r="G61" s="48" t="s">
        <v>14</v>
      </c>
      <c r="H61" s="39"/>
    </row>
    <row r="62" spans="1:8" x14ac:dyDescent="0.25">
      <c r="A62" s="48">
        <v>28</v>
      </c>
      <c r="B62" s="48" t="s">
        <v>102</v>
      </c>
      <c r="C62" s="57" t="s">
        <v>158</v>
      </c>
      <c r="D62" s="50">
        <v>57</v>
      </c>
      <c r="E62" s="50">
        <v>272</v>
      </c>
      <c r="F62" s="48" t="s">
        <v>14</v>
      </c>
      <c r="G62" s="48" t="s">
        <v>14</v>
      </c>
      <c r="H62" s="39"/>
    </row>
    <row r="63" spans="1:8" x14ac:dyDescent="0.25">
      <c r="A63" s="48">
        <v>28</v>
      </c>
      <c r="B63" s="48" t="s">
        <v>102</v>
      </c>
      <c r="C63" s="57" t="s">
        <v>159</v>
      </c>
      <c r="D63" s="50">
        <v>37</v>
      </c>
      <c r="E63" s="50">
        <v>181</v>
      </c>
      <c r="F63" s="48" t="s">
        <v>14</v>
      </c>
      <c r="G63" s="48" t="s">
        <v>14</v>
      </c>
      <c r="H63" s="39"/>
    </row>
    <row r="64" spans="1:8" x14ac:dyDescent="0.25">
      <c r="A64" s="48">
        <v>28</v>
      </c>
      <c r="B64" s="48" t="s">
        <v>102</v>
      </c>
      <c r="C64" s="57" t="s">
        <v>160</v>
      </c>
      <c r="D64" s="50">
        <v>855</v>
      </c>
      <c r="E64" s="50">
        <v>2151</v>
      </c>
      <c r="F64" s="48" t="s">
        <v>14</v>
      </c>
      <c r="G64" s="48" t="s">
        <v>14</v>
      </c>
      <c r="H64" s="39"/>
    </row>
    <row r="65" spans="1:8" x14ac:dyDescent="0.25">
      <c r="A65" s="48">
        <v>28</v>
      </c>
      <c r="B65" s="48" t="s">
        <v>102</v>
      </c>
      <c r="C65" s="57" t="s">
        <v>161</v>
      </c>
      <c r="D65" s="50">
        <v>133</v>
      </c>
      <c r="E65" s="50">
        <v>657</v>
      </c>
      <c r="F65" s="48" t="s">
        <v>14</v>
      </c>
      <c r="G65" s="48" t="s">
        <v>14</v>
      </c>
      <c r="H65" s="39"/>
    </row>
    <row r="66" spans="1:8" x14ac:dyDescent="0.25">
      <c r="A66" s="48">
        <v>28</v>
      </c>
      <c r="B66" s="48" t="s">
        <v>102</v>
      </c>
      <c r="C66" s="57" t="s">
        <v>162</v>
      </c>
      <c r="D66" s="50">
        <v>2111</v>
      </c>
      <c r="E66" s="50">
        <v>8319</v>
      </c>
      <c r="F66" s="48" t="s">
        <v>14</v>
      </c>
      <c r="G66" s="48" t="s">
        <v>14</v>
      </c>
      <c r="H66" s="39"/>
    </row>
    <row r="67" spans="1:8" x14ac:dyDescent="0.25">
      <c r="A67" s="48">
        <v>28</v>
      </c>
      <c r="B67" s="48" t="s">
        <v>102</v>
      </c>
      <c r="C67" s="57" t="s">
        <v>163</v>
      </c>
      <c r="D67" s="50">
        <v>610</v>
      </c>
      <c r="E67" s="50">
        <v>2013</v>
      </c>
      <c r="F67" s="48" t="s">
        <v>14</v>
      </c>
      <c r="G67" s="48" t="s">
        <v>14</v>
      </c>
      <c r="H67" s="39"/>
    </row>
    <row r="68" spans="1:8" x14ac:dyDescent="0.25">
      <c r="A68" s="48">
        <v>29</v>
      </c>
      <c r="B68" s="48" t="s">
        <v>175</v>
      </c>
      <c r="C68" s="57" t="s">
        <v>164</v>
      </c>
      <c r="D68" s="50">
        <v>103</v>
      </c>
      <c r="E68" s="50">
        <v>252</v>
      </c>
      <c r="F68" s="48" t="s">
        <v>14</v>
      </c>
      <c r="G68" s="48" t="s">
        <v>14</v>
      </c>
      <c r="H68" s="39"/>
    </row>
    <row r="69" spans="1:8" x14ac:dyDescent="0.25">
      <c r="A69" s="48">
        <v>33</v>
      </c>
      <c r="B69" s="48" t="s">
        <v>177</v>
      </c>
      <c r="C69" s="57" t="s">
        <v>144</v>
      </c>
      <c r="D69" s="50">
        <v>127</v>
      </c>
      <c r="E69" s="50">
        <v>406</v>
      </c>
      <c r="F69" s="48" t="s">
        <v>14</v>
      </c>
      <c r="G69" s="48" t="s">
        <v>14</v>
      </c>
      <c r="H69" s="39"/>
    </row>
    <row r="70" spans="1:8" x14ac:dyDescent="0.25">
      <c r="A70" s="48">
        <v>35</v>
      </c>
      <c r="B70" s="48" t="s">
        <v>175</v>
      </c>
      <c r="C70" s="57" t="s">
        <v>165</v>
      </c>
      <c r="D70" s="50">
        <v>22</v>
      </c>
      <c r="E70" s="50">
        <v>790</v>
      </c>
      <c r="F70" s="48" t="s">
        <v>14</v>
      </c>
      <c r="G70" s="48" t="s">
        <v>14</v>
      </c>
      <c r="H70" s="39"/>
    </row>
    <row r="71" spans="1:8" x14ac:dyDescent="0.25">
      <c r="A71" s="48">
        <v>35</v>
      </c>
      <c r="B71" s="48" t="s">
        <v>178</v>
      </c>
      <c r="C71" s="57" t="s">
        <v>166</v>
      </c>
      <c r="D71" s="50">
        <v>341</v>
      </c>
      <c r="E71" s="50">
        <v>2853</v>
      </c>
      <c r="F71" s="48" t="s">
        <v>14</v>
      </c>
      <c r="G71" s="48" t="s">
        <v>14</v>
      </c>
      <c r="H71" s="39"/>
    </row>
    <row r="72" spans="1:8" x14ac:dyDescent="0.25">
      <c r="A72" s="48">
        <v>36</v>
      </c>
      <c r="B72" s="48" t="s">
        <v>175</v>
      </c>
      <c r="C72" s="57" t="s">
        <v>167</v>
      </c>
      <c r="D72" s="50">
        <v>10</v>
      </c>
      <c r="E72" s="50">
        <v>36</v>
      </c>
      <c r="F72" s="48" t="s">
        <v>14</v>
      </c>
      <c r="G72" s="48" t="s">
        <v>14</v>
      </c>
      <c r="H72" s="39"/>
    </row>
    <row r="73" spans="1:8" x14ac:dyDescent="0.25">
      <c r="A73" s="48">
        <v>36</v>
      </c>
      <c r="B73" s="48" t="s">
        <v>175</v>
      </c>
      <c r="C73" s="57" t="s">
        <v>168</v>
      </c>
      <c r="D73" s="50">
        <v>620</v>
      </c>
      <c r="E73" s="50">
        <v>3708</v>
      </c>
      <c r="F73" s="48" t="s">
        <v>14</v>
      </c>
      <c r="G73" s="48" t="s">
        <v>14</v>
      </c>
      <c r="H73" s="39"/>
    </row>
    <row r="74" spans="1:8" x14ac:dyDescent="0.25">
      <c r="A74" s="48">
        <v>36</v>
      </c>
      <c r="B74" s="48" t="s">
        <v>177</v>
      </c>
      <c r="C74" s="57" t="s">
        <v>169</v>
      </c>
      <c r="D74" s="50">
        <v>136</v>
      </c>
      <c r="E74" s="50">
        <v>387</v>
      </c>
      <c r="F74" s="48" t="s">
        <v>14</v>
      </c>
      <c r="G74" s="48" t="s">
        <v>14</v>
      </c>
      <c r="H74" s="39"/>
    </row>
    <row r="75" spans="1:8" x14ac:dyDescent="0.25">
      <c r="A75" s="48">
        <v>36</v>
      </c>
      <c r="B75" s="48" t="s">
        <v>102</v>
      </c>
      <c r="C75" s="57" t="s">
        <v>170</v>
      </c>
      <c r="D75" s="50">
        <v>113</v>
      </c>
      <c r="E75" s="50">
        <v>494</v>
      </c>
      <c r="F75" s="48" t="s">
        <v>14</v>
      </c>
      <c r="G75" s="48" t="s">
        <v>14</v>
      </c>
      <c r="H75" s="39"/>
    </row>
    <row r="76" spans="1:8" x14ac:dyDescent="0.25">
      <c r="A76" s="48">
        <v>36</v>
      </c>
      <c r="B76" s="48" t="s">
        <v>178</v>
      </c>
      <c r="C76" s="57" t="s">
        <v>171</v>
      </c>
      <c r="D76" s="50">
        <v>15</v>
      </c>
      <c r="E76" s="50">
        <v>754</v>
      </c>
      <c r="F76" s="48" t="s">
        <v>14</v>
      </c>
      <c r="G76" s="48" t="s">
        <v>14</v>
      </c>
      <c r="H76" s="39"/>
    </row>
    <row r="77" spans="1:8" x14ac:dyDescent="0.25">
      <c r="A77" s="48">
        <v>36</v>
      </c>
      <c r="B77" s="48" t="s">
        <v>178</v>
      </c>
      <c r="C77" s="57" t="s">
        <v>172</v>
      </c>
      <c r="D77" s="50">
        <v>89</v>
      </c>
      <c r="E77" s="50">
        <v>463</v>
      </c>
      <c r="F77" s="48" t="s">
        <v>14</v>
      </c>
      <c r="G77" s="48" t="s">
        <v>14</v>
      </c>
      <c r="H77" s="39"/>
    </row>
    <row r="78" spans="1:8" x14ac:dyDescent="0.25">
      <c r="A78" s="48">
        <v>36</v>
      </c>
      <c r="B78" s="48" t="s">
        <v>178</v>
      </c>
      <c r="C78" s="57" t="s">
        <v>173</v>
      </c>
      <c r="D78" s="50">
        <v>70</v>
      </c>
      <c r="E78" s="50">
        <v>223</v>
      </c>
      <c r="F78" s="48" t="s">
        <v>14</v>
      </c>
      <c r="G78" s="48" t="s">
        <v>14</v>
      </c>
      <c r="H78" s="39"/>
    </row>
    <row r="79" spans="1:8" x14ac:dyDescent="0.25">
      <c r="A79" s="48">
        <v>36</v>
      </c>
      <c r="B79" s="48" t="s">
        <v>178</v>
      </c>
      <c r="C79" s="57" t="s">
        <v>174</v>
      </c>
      <c r="D79" s="50">
        <v>322</v>
      </c>
      <c r="E79" s="50">
        <v>4852</v>
      </c>
      <c r="F79" s="48" t="s">
        <v>14</v>
      </c>
      <c r="G79" s="48" t="s">
        <v>14</v>
      </c>
      <c r="H79" s="39"/>
    </row>
    <row r="80" spans="1:8" ht="15.75" thickBot="1" x14ac:dyDescent="0.3">
      <c r="A80" s="49"/>
      <c r="B80" s="49"/>
      <c r="C80" s="58"/>
      <c r="D80" s="49"/>
      <c r="E80" s="49"/>
      <c r="F80" s="49"/>
      <c r="G80" s="49"/>
      <c r="H80" s="40"/>
    </row>
    <row r="81" spans="1:9" ht="15.75" thickTop="1" x14ac:dyDescent="0.25">
      <c r="H81" s="41"/>
    </row>
    <row r="82" spans="1:9" x14ac:dyDescent="0.25">
      <c r="A82" s="108" t="s">
        <v>188</v>
      </c>
      <c r="H82" s="41"/>
    </row>
    <row r="83" spans="1:9" x14ac:dyDescent="0.25">
      <c r="A83" s="47"/>
      <c r="H83" s="41"/>
    </row>
    <row r="84" spans="1:9" ht="15" customHeight="1" x14ac:dyDescent="0.25">
      <c r="A84" s="153"/>
      <c r="B84" s="153"/>
      <c r="C84" s="153"/>
      <c r="D84" s="154" t="s">
        <v>1224</v>
      </c>
      <c r="E84" s="154" t="s">
        <v>15</v>
      </c>
      <c r="F84" s="152" t="s">
        <v>1225</v>
      </c>
      <c r="G84" s="152" t="s">
        <v>1226</v>
      </c>
    </row>
    <row r="85" spans="1:9" x14ac:dyDescent="0.25">
      <c r="A85" s="153"/>
      <c r="B85" s="153"/>
      <c r="C85" s="153"/>
      <c r="D85" s="154"/>
      <c r="E85" s="154"/>
      <c r="F85" s="152"/>
      <c r="G85" s="152"/>
    </row>
    <row r="86" spans="1:9" x14ac:dyDescent="0.25">
      <c r="A86" s="153"/>
      <c r="B86" s="153"/>
      <c r="C86" s="153"/>
      <c r="D86" s="154"/>
      <c r="E86" s="154"/>
      <c r="F86" s="152"/>
      <c r="G86" s="152"/>
    </row>
    <row r="87" spans="1:9" x14ac:dyDescent="0.25">
      <c r="A87" s="153"/>
      <c r="B87" s="153"/>
      <c r="C87" s="153"/>
      <c r="D87" s="154"/>
      <c r="E87" s="154"/>
      <c r="F87" s="152"/>
      <c r="G87" s="152"/>
    </row>
    <row r="88" spans="1:9" x14ac:dyDescent="0.25">
      <c r="A88" s="48">
        <v>15</v>
      </c>
      <c r="B88" s="48" t="s">
        <v>175</v>
      </c>
      <c r="C88" s="57" t="s">
        <v>189</v>
      </c>
      <c r="D88" s="50">
        <v>232</v>
      </c>
      <c r="E88" s="50">
        <v>1595</v>
      </c>
      <c r="F88" s="50">
        <v>4115910</v>
      </c>
      <c r="G88" s="50">
        <v>14553370</v>
      </c>
      <c r="H88" s="41"/>
      <c r="I88" s="35"/>
    </row>
    <row r="89" spans="1:9" x14ac:dyDescent="0.25">
      <c r="A89" s="48">
        <v>15</v>
      </c>
      <c r="B89" s="48" t="s">
        <v>175</v>
      </c>
      <c r="C89" s="57" t="s">
        <v>190</v>
      </c>
      <c r="D89" s="50">
        <v>13</v>
      </c>
      <c r="E89" s="50">
        <v>14687</v>
      </c>
      <c r="F89" s="50">
        <v>37401642</v>
      </c>
      <c r="G89" s="50">
        <v>268246886</v>
      </c>
      <c r="H89" s="41"/>
      <c r="I89" s="35"/>
    </row>
    <row r="90" spans="1:9" x14ac:dyDescent="0.25">
      <c r="A90" s="48">
        <v>15</v>
      </c>
      <c r="B90" s="48" t="s">
        <v>176</v>
      </c>
      <c r="C90" s="57" t="s">
        <v>191</v>
      </c>
      <c r="D90" s="50">
        <v>4</v>
      </c>
      <c r="E90" s="50">
        <v>278</v>
      </c>
      <c r="F90" s="50">
        <v>5661966</v>
      </c>
      <c r="G90" s="50">
        <v>5686966</v>
      </c>
      <c r="H90" s="41"/>
      <c r="I90" s="35"/>
    </row>
    <row r="91" spans="1:9" x14ac:dyDescent="0.25">
      <c r="A91" s="48">
        <v>15</v>
      </c>
      <c r="B91" s="48" t="s">
        <v>177</v>
      </c>
      <c r="C91" s="57" t="s">
        <v>192</v>
      </c>
      <c r="D91" s="50">
        <v>99</v>
      </c>
      <c r="E91" s="50">
        <v>1608</v>
      </c>
      <c r="F91" s="50">
        <v>1964329</v>
      </c>
      <c r="G91" s="50">
        <v>4331240</v>
      </c>
      <c r="H91" s="41"/>
      <c r="I91" s="35"/>
    </row>
    <row r="92" spans="1:9" x14ac:dyDescent="0.25">
      <c r="A92" s="48">
        <v>15</v>
      </c>
      <c r="B92" s="48" t="s">
        <v>102</v>
      </c>
      <c r="C92" s="57" t="s">
        <v>193</v>
      </c>
      <c r="D92" s="50">
        <v>22</v>
      </c>
      <c r="E92" s="50">
        <v>468</v>
      </c>
      <c r="F92" s="50">
        <v>1796655</v>
      </c>
      <c r="G92" s="50">
        <v>6472250</v>
      </c>
      <c r="H92" s="41"/>
      <c r="I92" s="35"/>
    </row>
    <row r="93" spans="1:9" x14ac:dyDescent="0.25">
      <c r="A93" s="48">
        <v>15</v>
      </c>
      <c r="B93" s="48" t="s">
        <v>178</v>
      </c>
      <c r="C93" s="57" t="s">
        <v>194</v>
      </c>
      <c r="D93" s="50">
        <v>8161</v>
      </c>
      <c r="E93" s="50">
        <v>28589</v>
      </c>
      <c r="F93" s="50">
        <v>23233928</v>
      </c>
      <c r="G93" s="50">
        <v>52798903</v>
      </c>
      <c r="H93" s="41"/>
      <c r="I93" s="35"/>
    </row>
    <row r="94" spans="1:9" x14ac:dyDescent="0.25">
      <c r="A94" s="48">
        <v>15</v>
      </c>
      <c r="B94" s="48" t="s">
        <v>179</v>
      </c>
      <c r="C94" s="57" t="s">
        <v>195</v>
      </c>
      <c r="D94" s="50">
        <v>9</v>
      </c>
      <c r="E94" s="50">
        <v>229</v>
      </c>
      <c r="F94" s="50">
        <v>-325240</v>
      </c>
      <c r="G94" s="50">
        <v>4713760</v>
      </c>
      <c r="H94" s="41"/>
      <c r="I94" s="35"/>
    </row>
    <row r="95" spans="1:9" x14ac:dyDescent="0.25">
      <c r="A95" s="48">
        <v>15</v>
      </c>
      <c r="B95" s="48" t="s">
        <v>179</v>
      </c>
      <c r="C95" s="57" t="s">
        <v>196</v>
      </c>
      <c r="D95" s="50">
        <v>401</v>
      </c>
      <c r="E95" s="50">
        <v>4909</v>
      </c>
      <c r="F95" s="50">
        <v>26456451</v>
      </c>
      <c r="G95" s="50">
        <v>148899084</v>
      </c>
      <c r="H95" s="41"/>
      <c r="I95" s="35"/>
    </row>
    <row r="96" spans="1:9" x14ac:dyDescent="0.25">
      <c r="A96" s="48">
        <v>15</v>
      </c>
      <c r="B96" s="48" t="s">
        <v>179</v>
      </c>
      <c r="C96" s="57" t="s">
        <v>197</v>
      </c>
      <c r="D96" s="50">
        <v>8</v>
      </c>
      <c r="E96" s="50">
        <v>50</v>
      </c>
      <c r="F96" s="50">
        <v>473450</v>
      </c>
      <c r="G96" s="50">
        <v>685000</v>
      </c>
      <c r="H96" s="41"/>
      <c r="I96" s="35"/>
    </row>
    <row r="97" spans="1:9" x14ac:dyDescent="0.25">
      <c r="A97" s="48">
        <v>15</v>
      </c>
      <c r="B97" s="48" t="s">
        <v>179</v>
      </c>
      <c r="C97" s="57" t="s">
        <v>198</v>
      </c>
      <c r="D97" s="50">
        <v>29</v>
      </c>
      <c r="E97" s="50">
        <v>272</v>
      </c>
      <c r="F97" s="50">
        <v>503829</v>
      </c>
      <c r="G97" s="50">
        <v>3525741</v>
      </c>
      <c r="H97" s="41"/>
      <c r="I97" s="35"/>
    </row>
    <row r="98" spans="1:9" x14ac:dyDescent="0.25">
      <c r="A98" s="48">
        <v>15</v>
      </c>
      <c r="B98" s="48" t="s">
        <v>180</v>
      </c>
      <c r="C98" s="57" t="s">
        <v>199</v>
      </c>
      <c r="D98" s="50">
        <v>207</v>
      </c>
      <c r="E98" s="50">
        <v>2062</v>
      </c>
      <c r="F98" s="50">
        <v>4899156</v>
      </c>
      <c r="G98" s="50">
        <v>10474288</v>
      </c>
      <c r="H98" s="41"/>
      <c r="I98" s="35"/>
    </row>
    <row r="99" spans="1:9" x14ac:dyDescent="0.25">
      <c r="A99" s="48">
        <v>15</v>
      </c>
      <c r="B99" s="48" t="s">
        <v>180</v>
      </c>
      <c r="C99" s="57" t="s">
        <v>200</v>
      </c>
      <c r="D99" s="50">
        <v>3242</v>
      </c>
      <c r="E99" s="50">
        <v>27105</v>
      </c>
      <c r="F99" s="50">
        <v>36408428</v>
      </c>
      <c r="G99" s="50">
        <v>81670047</v>
      </c>
      <c r="H99" s="41"/>
      <c r="I99" s="35"/>
    </row>
    <row r="100" spans="1:9" x14ac:dyDescent="0.25">
      <c r="A100" s="48">
        <v>15</v>
      </c>
      <c r="B100" s="48" t="s">
        <v>181</v>
      </c>
      <c r="C100" s="57" t="s">
        <v>201</v>
      </c>
      <c r="D100" s="50">
        <v>44</v>
      </c>
      <c r="E100" s="50">
        <v>14685</v>
      </c>
      <c r="F100" s="50">
        <v>59567451</v>
      </c>
      <c r="G100" s="50">
        <v>140598360</v>
      </c>
      <c r="H100" s="41"/>
      <c r="I100" s="35"/>
    </row>
    <row r="101" spans="1:9" x14ac:dyDescent="0.25">
      <c r="A101" s="48">
        <v>15</v>
      </c>
      <c r="B101" s="48" t="s">
        <v>182</v>
      </c>
      <c r="C101" s="57" t="s">
        <v>202</v>
      </c>
      <c r="D101" s="50">
        <v>299</v>
      </c>
      <c r="E101" s="50">
        <v>3854</v>
      </c>
      <c r="F101" s="50">
        <v>6243737</v>
      </c>
      <c r="G101" s="50">
        <v>20616272</v>
      </c>
      <c r="H101" s="41"/>
      <c r="I101" s="35"/>
    </row>
    <row r="102" spans="1:9" x14ac:dyDescent="0.25">
      <c r="A102" s="48">
        <v>15</v>
      </c>
      <c r="B102" s="48" t="s">
        <v>182</v>
      </c>
      <c r="C102" s="57" t="s">
        <v>203</v>
      </c>
      <c r="D102" s="50">
        <v>185</v>
      </c>
      <c r="E102" s="50">
        <v>1858</v>
      </c>
      <c r="F102" s="50">
        <v>2113100</v>
      </c>
      <c r="G102" s="50">
        <v>4763400</v>
      </c>
      <c r="H102" s="41"/>
      <c r="I102" s="35"/>
    </row>
    <row r="103" spans="1:9" x14ac:dyDescent="0.25">
      <c r="A103" s="48">
        <v>15</v>
      </c>
      <c r="B103" s="48" t="s">
        <v>183</v>
      </c>
      <c r="C103" s="57" t="s">
        <v>204</v>
      </c>
      <c r="D103" s="50">
        <v>332</v>
      </c>
      <c r="E103" s="50">
        <v>3880</v>
      </c>
      <c r="F103" s="50">
        <v>5810341</v>
      </c>
      <c r="G103" s="50">
        <v>19439445</v>
      </c>
      <c r="H103" s="41"/>
      <c r="I103" s="35"/>
    </row>
    <row r="104" spans="1:9" x14ac:dyDescent="0.25">
      <c r="A104" s="48">
        <v>15</v>
      </c>
      <c r="B104" s="48" t="s">
        <v>184</v>
      </c>
      <c r="C104" s="57" t="s">
        <v>205</v>
      </c>
      <c r="D104" s="50">
        <v>31</v>
      </c>
      <c r="E104" s="50">
        <v>1051</v>
      </c>
      <c r="F104" s="50">
        <v>9412930</v>
      </c>
      <c r="G104" s="50">
        <v>21949290</v>
      </c>
      <c r="H104" s="41"/>
      <c r="I104" s="35"/>
    </row>
    <row r="105" spans="1:9" x14ac:dyDescent="0.25">
      <c r="A105" s="48">
        <v>15</v>
      </c>
      <c r="B105" s="48" t="s">
        <v>184</v>
      </c>
      <c r="C105" s="57" t="s">
        <v>206</v>
      </c>
      <c r="D105" s="50">
        <v>54</v>
      </c>
      <c r="E105" s="50">
        <v>517</v>
      </c>
      <c r="F105" s="50">
        <v>1783782</v>
      </c>
      <c r="G105" s="50">
        <v>5413471</v>
      </c>
      <c r="H105" s="41"/>
      <c r="I105" s="35"/>
    </row>
    <row r="106" spans="1:9" x14ac:dyDescent="0.25">
      <c r="A106" s="48">
        <v>15</v>
      </c>
      <c r="B106" s="48" t="s">
        <v>185</v>
      </c>
      <c r="C106" s="57" t="s">
        <v>207</v>
      </c>
      <c r="D106" s="50">
        <v>187</v>
      </c>
      <c r="E106" s="50">
        <v>1133</v>
      </c>
      <c r="F106" s="50">
        <v>7612610</v>
      </c>
      <c r="G106" s="50">
        <v>7915610</v>
      </c>
      <c r="H106" s="41"/>
      <c r="I106" s="35"/>
    </row>
    <row r="107" spans="1:9" x14ac:dyDescent="0.25">
      <c r="A107" s="48">
        <v>15</v>
      </c>
      <c r="B107" s="48" t="s">
        <v>185</v>
      </c>
      <c r="C107" s="57" t="s">
        <v>208</v>
      </c>
      <c r="D107" s="50">
        <v>326</v>
      </c>
      <c r="E107" s="50">
        <v>3035</v>
      </c>
      <c r="F107" s="50">
        <v>14480176</v>
      </c>
      <c r="G107" s="50">
        <v>32412347</v>
      </c>
      <c r="H107" s="41"/>
      <c r="I107" s="35"/>
    </row>
    <row r="108" spans="1:9" x14ac:dyDescent="0.25">
      <c r="A108" s="48">
        <v>15</v>
      </c>
      <c r="B108" s="48" t="s">
        <v>1168</v>
      </c>
      <c r="C108" s="57" t="s">
        <v>209</v>
      </c>
      <c r="D108" s="50">
        <v>4317</v>
      </c>
      <c r="E108" s="50">
        <v>16362</v>
      </c>
      <c r="F108" s="50">
        <v>44233143</v>
      </c>
      <c r="G108" s="50">
        <v>85291164</v>
      </c>
      <c r="H108" s="41"/>
      <c r="I108" s="35"/>
    </row>
    <row r="109" spans="1:9" x14ac:dyDescent="0.25">
      <c r="A109" s="48">
        <v>15</v>
      </c>
      <c r="B109" s="48" t="s">
        <v>1169</v>
      </c>
      <c r="C109" s="57" t="s">
        <v>210</v>
      </c>
      <c r="D109" s="50">
        <v>29</v>
      </c>
      <c r="E109" s="50">
        <v>2599</v>
      </c>
      <c r="F109" s="50">
        <v>27758139</v>
      </c>
      <c r="G109" s="50">
        <v>35679622</v>
      </c>
      <c r="H109" s="41"/>
      <c r="I109" s="35"/>
    </row>
    <row r="110" spans="1:9" x14ac:dyDescent="0.25">
      <c r="A110" s="48">
        <v>15</v>
      </c>
      <c r="B110" s="48" t="s">
        <v>186</v>
      </c>
      <c r="C110" s="57" t="s">
        <v>211</v>
      </c>
      <c r="D110" s="50">
        <v>742</v>
      </c>
      <c r="E110" s="50">
        <v>3864</v>
      </c>
      <c r="F110" s="50">
        <v>10630146</v>
      </c>
      <c r="G110" s="50">
        <v>17154492</v>
      </c>
      <c r="H110" s="41"/>
      <c r="I110" s="35"/>
    </row>
    <row r="111" spans="1:9" x14ac:dyDescent="0.25">
      <c r="A111" s="48">
        <v>15</v>
      </c>
      <c r="B111" s="48" t="s">
        <v>186</v>
      </c>
      <c r="C111" s="57" t="s">
        <v>212</v>
      </c>
      <c r="D111" s="50">
        <v>42</v>
      </c>
      <c r="E111" s="50">
        <v>382</v>
      </c>
      <c r="F111" s="50">
        <v>616234</v>
      </c>
      <c r="G111" s="50">
        <v>1224090</v>
      </c>
      <c r="H111" s="41"/>
      <c r="I111" s="35"/>
    </row>
    <row r="112" spans="1:9" x14ac:dyDescent="0.25">
      <c r="A112" s="48">
        <v>16</v>
      </c>
      <c r="B112" s="48" t="s">
        <v>175</v>
      </c>
      <c r="C112" s="57" t="s">
        <v>213</v>
      </c>
      <c r="D112" s="50">
        <v>55</v>
      </c>
      <c r="E112" s="50">
        <v>4295</v>
      </c>
      <c r="F112" s="50">
        <v>37453820</v>
      </c>
      <c r="G112" s="50">
        <v>52874057</v>
      </c>
      <c r="H112" s="41"/>
      <c r="I112" s="35"/>
    </row>
    <row r="113" spans="1:9" x14ac:dyDescent="0.25">
      <c r="A113" s="48">
        <v>16</v>
      </c>
      <c r="B113" s="48" t="s">
        <v>175</v>
      </c>
      <c r="C113" s="57" t="s">
        <v>214</v>
      </c>
      <c r="D113" s="50">
        <v>179</v>
      </c>
      <c r="E113" s="50">
        <v>2826</v>
      </c>
      <c r="F113" s="50">
        <v>2472778</v>
      </c>
      <c r="G113" s="50">
        <v>5088718</v>
      </c>
      <c r="H113" s="41"/>
      <c r="I113" s="35"/>
    </row>
    <row r="114" spans="1:9" x14ac:dyDescent="0.25">
      <c r="A114" s="48">
        <v>17</v>
      </c>
      <c r="B114" s="48" t="s">
        <v>175</v>
      </c>
      <c r="C114" s="57" t="s">
        <v>215</v>
      </c>
      <c r="D114" s="50">
        <v>3</v>
      </c>
      <c r="E114" s="50">
        <v>46</v>
      </c>
      <c r="F114" s="50">
        <v>53332</v>
      </c>
      <c r="G114" s="50">
        <v>82000</v>
      </c>
      <c r="H114" s="41"/>
      <c r="I114" s="35"/>
    </row>
    <row r="115" spans="1:9" x14ac:dyDescent="0.25">
      <c r="A115" s="48">
        <v>17</v>
      </c>
      <c r="B115" s="48" t="s">
        <v>175</v>
      </c>
      <c r="C115" s="57" t="s">
        <v>216</v>
      </c>
      <c r="D115" s="50">
        <v>1</v>
      </c>
      <c r="E115" s="50">
        <v>45</v>
      </c>
      <c r="F115" s="50">
        <v>200000</v>
      </c>
      <c r="G115" s="50">
        <v>450000</v>
      </c>
      <c r="H115" s="41"/>
      <c r="I115" s="35"/>
    </row>
    <row r="116" spans="1:9" x14ac:dyDescent="0.25">
      <c r="A116" s="48">
        <v>17</v>
      </c>
      <c r="B116" s="48" t="s">
        <v>175</v>
      </c>
      <c r="C116" s="57" t="s">
        <v>217</v>
      </c>
      <c r="D116" s="50">
        <v>27</v>
      </c>
      <c r="E116" s="50">
        <v>204</v>
      </c>
      <c r="F116" s="50">
        <v>235775</v>
      </c>
      <c r="G116" s="50">
        <v>298000</v>
      </c>
      <c r="H116" s="41"/>
      <c r="I116" s="35"/>
    </row>
    <row r="117" spans="1:9" x14ac:dyDescent="0.25">
      <c r="A117" s="48">
        <v>17</v>
      </c>
      <c r="B117" s="48" t="s">
        <v>175</v>
      </c>
      <c r="C117" s="57" t="s">
        <v>218</v>
      </c>
      <c r="D117" s="50">
        <v>7</v>
      </c>
      <c r="E117" s="50">
        <v>226</v>
      </c>
      <c r="F117" s="50">
        <v>194000</v>
      </c>
      <c r="G117" s="50">
        <v>1390000</v>
      </c>
      <c r="H117" s="41"/>
      <c r="I117" s="35"/>
    </row>
    <row r="118" spans="1:9" x14ac:dyDescent="0.25">
      <c r="A118" s="48">
        <v>17</v>
      </c>
      <c r="B118" s="48" t="s">
        <v>175</v>
      </c>
      <c r="C118" s="57" t="s">
        <v>219</v>
      </c>
      <c r="D118" s="50">
        <v>11</v>
      </c>
      <c r="E118" s="50">
        <v>103</v>
      </c>
      <c r="F118" s="50">
        <v>118150</v>
      </c>
      <c r="G118" s="50">
        <v>271050</v>
      </c>
      <c r="H118" s="41"/>
      <c r="I118" s="35"/>
    </row>
    <row r="119" spans="1:9" x14ac:dyDescent="0.25">
      <c r="A119" s="48">
        <v>17</v>
      </c>
      <c r="B119" s="48" t="s">
        <v>175</v>
      </c>
      <c r="C119" s="57" t="s">
        <v>220</v>
      </c>
      <c r="D119" s="50">
        <v>3</v>
      </c>
      <c r="E119" s="50">
        <v>6</v>
      </c>
      <c r="F119" s="50">
        <v>9000</v>
      </c>
      <c r="G119" s="50">
        <v>15000</v>
      </c>
      <c r="H119" s="41"/>
      <c r="I119" s="35"/>
    </row>
    <row r="120" spans="1:9" x14ac:dyDescent="0.25">
      <c r="A120" s="48">
        <v>17</v>
      </c>
      <c r="B120" s="48" t="s">
        <v>175</v>
      </c>
      <c r="C120" s="57" t="s">
        <v>221</v>
      </c>
      <c r="D120" s="50">
        <v>1501</v>
      </c>
      <c r="E120" s="50">
        <v>1682</v>
      </c>
      <c r="F120" s="50">
        <v>468000</v>
      </c>
      <c r="G120" s="50">
        <v>705000</v>
      </c>
      <c r="H120" s="41"/>
      <c r="I120" s="35"/>
    </row>
    <row r="121" spans="1:9" x14ac:dyDescent="0.25">
      <c r="A121" s="48">
        <v>17</v>
      </c>
      <c r="B121" s="48" t="s">
        <v>175</v>
      </c>
      <c r="C121" s="57" t="s">
        <v>222</v>
      </c>
      <c r="D121" s="50">
        <v>9</v>
      </c>
      <c r="E121" s="50">
        <v>940</v>
      </c>
      <c r="F121" s="50">
        <v>1198110</v>
      </c>
      <c r="G121" s="50">
        <v>3037448</v>
      </c>
      <c r="H121" s="41"/>
      <c r="I121" s="35"/>
    </row>
    <row r="122" spans="1:9" x14ac:dyDescent="0.25">
      <c r="A122" s="48">
        <v>17</v>
      </c>
      <c r="B122" s="48" t="s">
        <v>175</v>
      </c>
      <c r="C122" s="57" t="s">
        <v>223</v>
      </c>
      <c r="D122" s="50">
        <v>1</v>
      </c>
      <c r="E122" s="50">
        <v>341</v>
      </c>
      <c r="F122" s="50">
        <v>900000</v>
      </c>
      <c r="G122" s="50">
        <v>1800000</v>
      </c>
      <c r="H122" s="41"/>
      <c r="I122" s="35"/>
    </row>
    <row r="123" spans="1:9" ht="24" x14ac:dyDescent="0.25">
      <c r="A123" s="48">
        <v>17</v>
      </c>
      <c r="B123" s="48" t="s">
        <v>175</v>
      </c>
      <c r="C123" s="57" t="s">
        <v>224</v>
      </c>
      <c r="D123" s="50">
        <v>16</v>
      </c>
      <c r="E123" s="50">
        <v>2721</v>
      </c>
      <c r="F123" s="50">
        <v>3498131</v>
      </c>
      <c r="G123" s="50">
        <v>8345698</v>
      </c>
      <c r="H123" s="41"/>
      <c r="I123" s="35"/>
    </row>
    <row r="124" spans="1:9" x14ac:dyDescent="0.25">
      <c r="A124" s="48">
        <v>17</v>
      </c>
      <c r="B124" s="48" t="s">
        <v>175</v>
      </c>
      <c r="C124" s="57" t="s">
        <v>225</v>
      </c>
      <c r="D124" s="50">
        <v>55</v>
      </c>
      <c r="E124" s="50">
        <v>4382</v>
      </c>
      <c r="F124" s="50">
        <v>5530470</v>
      </c>
      <c r="G124" s="50">
        <v>12046486</v>
      </c>
      <c r="H124" s="41"/>
      <c r="I124" s="35"/>
    </row>
    <row r="125" spans="1:9" x14ac:dyDescent="0.25">
      <c r="A125" s="48">
        <v>17</v>
      </c>
      <c r="B125" s="48" t="s">
        <v>175</v>
      </c>
      <c r="C125" s="57" t="s">
        <v>226</v>
      </c>
      <c r="D125" s="50">
        <v>715</v>
      </c>
      <c r="E125" s="50">
        <v>2112</v>
      </c>
      <c r="F125" s="50">
        <v>117971</v>
      </c>
      <c r="G125" s="50">
        <v>196665</v>
      </c>
      <c r="H125" s="41"/>
      <c r="I125" s="35"/>
    </row>
    <row r="126" spans="1:9" x14ac:dyDescent="0.25">
      <c r="A126" s="48">
        <v>17</v>
      </c>
      <c r="B126" s="48" t="s">
        <v>176</v>
      </c>
      <c r="C126" s="57" t="s">
        <v>233</v>
      </c>
      <c r="D126" s="50">
        <v>10</v>
      </c>
      <c r="E126" s="50">
        <v>89</v>
      </c>
      <c r="F126" s="50">
        <v>222300</v>
      </c>
      <c r="G126" s="50">
        <v>761200</v>
      </c>
      <c r="H126" s="41"/>
      <c r="I126" s="35"/>
    </row>
    <row r="127" spans="1:9" x14ac:dyDescent="0.25">
      <c r="A127" s="48">
        <v>17</v>
      </c>
      <c r="B127" s="48" t="s">
        <v>176</v>
      </c>
      <c r="C127" s="57" t="s">
        <v>234</v>
      </c>
      <c r="D127" s="50">
        <v>13</v>
      </c>
      <c r="E127" s="50">
        <v>125</v>
      </c>
      <c r="F127" s="50">
        <v>256644</v>
      </c>
      <c r="G127" s="50">
        <v>437360</v>
      </c>
      <c r="H127" s="41"/>
      <c r="I127" s="35"/>
    </row>
    <row r="128" spans="1:9" x14ac:dyDescent="0.25">
      <c r="A128" s="48">
        <v>17</v>
      </c>
      <c r="B128" s="48" t="s">
        <v>176</v>
      </c>
      <c r="C128" s="57" t="s">
        <v>235</v>
      </c>
      <c r="D128" s="50">
        <v>52</v>
      </c>
      <c r="E128" s="50">
        <v>270</v>
      </c>
      <c r="F128" s="50">
        <v>289240</v>
      </c>
      <c r="G128" s="50">
        <v>496950</v>
      </c>
      <c r="H128" s="41"/>
      <c r="I128" s="35"/>
    </row>
    <row r="129" spans="1:9" x14ac:dyDescent="0.25">
      <c r="A129" s="48">
        <v>17</v>
      </c>
      <c r="B129" s="48" t="s">
        <v>176</v>
      </c>
      <c r="C129" s="57" t="s">
        <v>212</v>
      </c>
      <c r="D129" s="50">
        <v>127</v>
      </c>
      <c r="E129" s="50">
        <v>839</v>
      </c>
      <c r="F129" s="50">
        <v>1232852</v>
      </c>
      <c r="G129" s="50">
        <v>2598576</v>
      </c>
      <c r="H129" s="41"/>
      <c r="I129" s="35"/>
    </row>
    <row r="130" spans="1:9" x14ac:dyDescent="0.25">
      <c r="A130" s="48">
        <v>18</v>
      </c>
      <c r="B130" s="48" t="s">
        <v>175</v>
      </c>
      <c r="C130" s="57" t="s">
        <v>236</v>
      </c>
      <c r="D130" s="50">
        <v>61</v>
      </c>
      <c r="E130" s="50">
        <v>1715</v>
      </c>
      <c r="F130" s="50">
        <v>2618925</v>
      </c>
      <c r="G130" s="50">
        <v>5332837</v>
      </c>
      <c r="H130" s="41"/>
      <c r="I130" s="35"/>
    </row>
    <row r="131" spans="1:9" x14ac:dyDescent="0.25">
      <c r="A131" s="48">
        <v>18</v>
      </c>
      <c r="B131" s="48" t="s">
        <v>175</v>
      </c>
      <c r="C131" s="57" t="s">
        <v>237</v>
      </c>
      <c r="D131" s="50">
        <v>13</v>
      </c>
      <c r="E131" s="50">
        <v>148</v>
      </c>
      <c r="F131" s="50">
        <v>459300</v>
      </c>
      <c r="G131" s="50">
        <v>792000</v>
      </c>
      <c r="H131" s="41"/>
      <c r="I131" s="35"/>
    </row>
    <row r="132" spans="1:9" x14ac:dyDescent="0.25">
      <c r="A132" s="48">
        <v>18</v>
      </c>
      <c r="B132" s="48" t="s">
        <v>175</v>
      </c>
      <c r="C132" s="57" t="s">
        <v>238</v>
      </c>
      <c r="D132" s="50">
        <v>123</v>
      </c>
      <c r="E132" s="50">
        <v>885</v>
      </c>
      <c r="F132" s="50">
        <v>1774928</v>
      </c>
      <c r="G132" s="50">
        <v>3169600</v>
      </c>
      <c r="H132" s="41"/>
      <c r="I132" s="35"/>
    </row>
    <row r="133" spans="1:9" x14ac:dyDescent="0.25">
      <c r="A133" s="48">
        <v>18</v>
      </c>
      <c r="B133" s="48" t="s">
        <v>175</v>
      </c>
      <c r="C133" s="57" t="s">
        <v>239</v>
      </c>
      <c r="D133" s="50">
        <v>38</v>
      </c>
      <c r="E133" s="50">
        <v>749</v>
      </c>
      <c r="F133" s="50">
        <v>2500348</v>
      </c>
      <c r="G133" s="50">
        <v>4709327</v>
      </c>
      <c r="H133" s="41"/>
      <c r="I133" s="35"/>
    </row>
    <row r="134" spans="1:9" x14ac:dyDescent="0.25">
      <c r="A134" s="48">
        <v>18</v>
      </c>
      <c r="B134" s="48" t="s">
        <v>175</v>
      </c>
      <c r="C134" s="57" t="s">
        <v>240</v>
      </c>
      <c r="D134" s="50">
        <v>52</v>
      </c>
      <c r="E134" s="50">
        <v>363</v>
      </c>
      <c r="F134" s="50">
        <v>678553</v>
      </c>
      <c r="G134" s="50">
        <v>1592200</v>
      </c>
      <c r="H134" s="41"/>
      <c r="I134" s="35"/>
    </row>
    <row r="135" spans="1:9" x14ac:dyDescent="0.25">
      <c r="A135" s="48">
        <v>18</v>
      </c>
      <c r="B135" s="48" t="s">
        <v>175</v>
      </c>
      <c r="C135" s="57" t="s">
        <v>241</v>
      </c>
      <c r="D135" s="50">
        <v>81</v>
      </c>
      <c r="E135" s="50">
        <v>2160</v>
      </c>
      <c r="F135" s="50">
        <v>3950878</v>
      </c>
      <c r="G135" s="50">
        <v>7829278</v>
      </c>
      <c r="H135" s="41"/>
      <c r="I135" s="35"/>
    </row>
    <row r="136" spans="1:9" x14ac:dyDescent="0.25">
      <c r="A136" s="48">
        <v>18</v>
      </c>
      <c r="B136" s="48" t="s">
        <v>175</v>
      </c>
      <c r="C136" s="57" t="s">
        <v>242</v>
      </c>
      <c r="D136" s="50">
        <v>11</v>
      </c>
      <c r="E136" s="50">
        <v>202</v>
      </c>
      <c r="F136" s="50">
        <v>371575</v>
      </c>
      <c r="G136" s="50">
        <v>787650</v>
      </c>
      <c r="H136" s="41"/>
      <c r="I136" s="35"/>
    </row>
    <row r="137" spans="1:9" x14ac:dyDescent="0.25">
      <c r="A137" s="48">
        <v>19</v>
      </c>
      <c r="B137" s="48" t="s">
        <v>175</v>
      </c>
      <c r="C137" s="57" t="s">
        <v>227</v>
      </c>
      <c r="D137" s="50">
        <v>241</v>
      </c>
      <c r="E137" s="50">
        <v>4764</v>
      </c>
      <c r="F137" s="50">
        <v>7626459</v>
      </c>
      <c r="G137" s="50">
        <v>16785076</v>
      </c>
      <c r="H137" s="41"/>
      <c r="I137" s="35"/>
    </row>
    <row r="138" spans="1:9" x14ac:dyDescent="0.25">
      <c r="A138" s="48">
        <v>19</v>
      </c>
      <c r="B138" s="48" t="s">
        <v>175</v>
      </c>
      <c r="C138" s="57" t="s">
        <v>228</v>
      </c>
      <c r="D138" s="50">
        <v>231</v>
      </c>
      <c r="E138" s="50">
        <v>12869</v>
      </c>
      <c r="F138" s="50">
        <v>21373775</v>
      </c>
      <c r="G138" s="50">
        <v>49140777</v>
      </c>
      <c r="H138" s="41"/>
      <c r="I138" s="35"/>
    </row>
    <row r="139" spans="1:9" x14ac:dyDescent="0.25">
      <c r="A139" s="48">
        <v>19</v>
      </c>
      <c r="B139" s="48" t="s">
        <v>175</v>
      </c>
      <c r="C139" s="57" t="s">
        <v>229</v>
      </c>
      <c r="D139" s="50">
        <v>8</v>
      </c>
      <c r="E139" s="50">
        <v>100</v>
      </c>
      <c r="F139" s="50">
        <v>294660</v>
      </c>
      <c r="G139" s="50">
        <v>382140</v>
      </c>
      <c r="H139" s="41"/>
      <c r="I139" s="35"/>
    </row>
    <row r="140" spans="1:9" ht="24" x14ac:dyDescent="0.25">
      <c r="A140" s="48">
        <v>19</v>
      </c>
      <c r="B140" s="48" t="s">
        <v>176</v>
      </c>
      <c r="C140" s="57" t="s">
        <v>230</v>
      </c>
      <c r="D140" s="50">
        <v>986</v>
      </c>
      <c r="E140" s="50">
        <v>5497</v>
      </c>
      <c r="F140" s="50">
        <v>8889542</v>
      </c>
      <c r="G140" s="50">
        <v>22933314</v>
      </c>
      <c r="H140" s="41"/>
      <c r="I140" s="35"/>
    </row>
    <row r="141" spans="1:9" x14ac:dyDescent="0.25">
      <c r="A141" s="48">
        <v>19</v>
      </c>
      <c r="B141" s="48" t="s">
        <v>176</v>
      </c>
      <c r="C141" s="57" t="s">
        <v>231</v>
      </c>
      <c r="D141" s="50">
        <v>8</v>
      </c>
      <c r="E141" s="50">
        <v>45</v>
      </c>
      <c r="F141" s="50">
        <v>94500</v>
      </c>
      <c r="G141" s="50">
        <v>494000</v>
      </c>
      <c r="H141" s="41"/>
      <c r="I141" s="35"/>
    </row>
    <row r="142" spans="1:9" x14ac:dyDescent="0.25">
      <c r="A142" s="48">
        <v>19</v>
      </c>
      <c r="B142" s="48" t="s">
        <v>176</v>
      </c>
      <c r="C142" s="57" t="s">
        <v>232</v>
      </c>
      <c r="D142" s="50">
        <v>189</v>
      </c>
      <c r="E142" s="50">
        <v>3474</v>
      </c>
      <c r="F142" s="50">
        <v>11111125</v>
      </c>
      <c r="G142" s="50">
        <v>32131104</v>
      </c>
      <c r="H142" s="41"/>
      <c r="I142" s="35"/>
    </row>
    <row r="143" spans="1:9" x14ac:dyDescent="0.25">
      <c r="A143" s="48">
        <v>20</v>
      </c>
      <c r="B143" s="48" t="s">
        <v>175</v>
      </c>
      <c r="C143" s="57" t="s">
        <v>243</v>
      </c>
      <c r="D143" s="50">
        <v>305</v>
      </c>
      <c r="E143" s="50">
        <v>7378</v>
      </c>
      <c r="F143" s="50">
        <v>12142352</v>
      </c>
      <c r="G143" s="50">
        <v>45223540</v>
      </c>
      <c r="H143" s="41"/>
      <c r="I143" s="35"/>
    </row>
    <row r="144" spans="1:9" x14ac:dyDescent="0.25">
      <c r="A144" s="48">
        <v>20</v>
      </c>
      <c r="B144" s="48" t="s">
        <v>175</v>
      </c>
      <c r="C144" s="57" t="s">
        <v>244</v>
      </c>
      <c r="D144" s="50">
        <v>493</v>
      </c>
      <c r="E144" s="50">
        <v>19616</v>
      </c>
      <c r="F144" s="50">
        <v>41832714</v>
      </c>
      <c r="G144" s="50">
        <v>41832714</v>
      </c>
      <c r="H144" s="41"/>
      <c r="I144" s="35"/>
    </row>
    <row r="145" spans="1:9" x14ac:dyDescent="0.25">
      <c r="A145" s="48">
        <v>20</v>
      </c>
      <c r="B145" s="48" t="s">
        <v>176</v>
      </c>
      <c r="C145" s="57" t="s">
        <v>245</v>
      </c>
      <c r="D145" s="50">
        <v>736</v>
      </c>
      <c r="E145" s="50">
        <v>5903</v>
      </c>
      <c r="F145" s="50">
        <v>13715138</v>
      </c>
      <c r="G145" s="50">
        <v>29420091</v>
      </c>
      <c r="H145" s="41"/>
      <c r="I145" s="35"/>
    </row>
    <row r="146" spans="1:9" x14ac:dyDescent="0.25">
      <c r="A146" s="48">
        <v>20</v>
      </c>
      <c r="B146" s="48" t="s">
        <v>176</v>
      </c>
      <c r="C146" s="57" t="s">
        <v>246</v>
      </c>
      <c r="D146" s="50">
        <v>4</v>
      </c>
      <c r="E146" s="50">
        <v>185</v>
      </c>
      <c r="F146" s="50">
        <v>315800</v>
      </c>
      <c r="G146" s="50">
        <v>580800</v>
      </c>
      <c r="H146" s="41"/>
      <c r="I146" s="35"/>
    </row>
    <row r="147" spans="1:9" x14ac:dyDescent="0.25">
      <c r="A147" s="48">
        <v>20</v>
      </c>
      <c r="B147" s="48" t="s">
        <v>176</v>
      </c>
      <c r="C147" s="57" t="s">
        <v>247</v>
      </c>
      <c r="D147" s="50">
        <v>104</v>
      </c>
      <c r="E147" s="50">
        <v>600</v>
      </c>
      <c r="F147" s="50">
        <v>860542</v>
      </c>
      <c r="G147" s="50">
        <v>1318762</v>
      </c>
      <c r="H147" s="41"/>
      <c r="I147" s="35"/>
    </row>
    <row r="148" spans="1:9" x14ac:dyDescent="0.25">
      <c r="A148" s="48">
        <v>20</v>
      </c>
      <c r="B148" s="48" t="s">
        <v>176</v>
      </c>
      <c r="C148" s="57" t="s">
        <v>248</v>
      </c>
      <c r="D148" s="50">
        <v>2028</v>
      </c>
      <c r="E148" s="50">
        <v>6862</v>
      </c>
      <c r="F148" s="50">
        <v>7511823</v>
      </c>
      <c r="G148" s="50">
        <v>13308613</v>
      </c>
      <c r="H148" s="41"/>
      <c r="I148" s="35"/>
    </row>
    <row r="149" spans="1:9" x14ac:dyDescent="0.25">
      <c r="A149" s="48">
        <v>20</v>
      </c>
      <c r="B149" s="48" t="s">
        <v>177</v>
      </c>
      <c r="C149" s="57" t="s">
        <v>249</v>
      </c>
      <c r="D149" s="50">
        <v>30</v>
      </c>
      <c r="E149" s="50">
        <v>655</v>
      </c>
      <c r="F149" s="50">
        <v>883805</v>
      </c>
      <c r="G149" s="50">
        <v>1834905</v>
      </c>
      <c r="H149" s="41"/>
      <c r="I149" s="35"/>
    </row>
    <row r="150" spans="1:9" x14ac:dyDescent="0.25">
      <c r="A150" s="48">
        <v>20</v>
      </c>
      <c r="B150" s="48" t="s">
        <v>177</v>
      </c>
      <c r="C150" s="57" t="s">
        <v>139</v>
      </c>
      <c r="D150" s="50">
        <v>54</v>
      </c>
      <c r="E150" s="50">
        <v>269</v>
      </c>
      <c r="F150" s="50">
        <v>350872</v>
      </c>
      <c r="G150" s="50">
        <v>635530</v>
      </c>
      <c r="H150" s="41"/>
      <c r="I150" s="35"/>
    </row>
    <row r="151" spans="1:9" x14ac:dyDescent="0.25">
      <c r="A151" s="48">
        <v>20</v>
      </c>
      <c r="B151" s="48" t="s">
        <v>102</v>
      </c>
      <c r="C151" s="57" t="s">
        <v>250</v>
      </c>
      <c r="D151" s="50">
        <v>17</v>
      </c>
      <c r="E151" s="50">
        <v>83</v>
      </c>
      <c r="F151" s="50">
        <v>254700</v>
      </c>
      <c r="G151" s="50">
        <v>513200</v>
      </c>
      <c r="H151" s="41"/>
      <c r="I151" s="35"/>
    </row>
    <row r="152" spans="1:9" x14ac:dyDescent="0.25">
      <c r="A152" s="48">
        <v>20</v>
      </c>
      <c r="B152" s="48" t="s">
        <v>102</v>
      </c>
      <c r="C152" s="57" t="s">
        <v>251</v>
      </c>
      <c r="D152" s="50">
        <v>12</v>
      </c>
      <c r="E152" s="50">
        <v>219</v>
      </c>
      <c r="F152" s="50">
        <v>459785</v>
      </c>
      <c r="G152" s="50">
        <v>1303800</v>
      </c>
      <c r="H152" s="41"/>
      <c r="I152" s="35"/>
    </row>
    <row r="153" spans="1:9" x14ac:dyDescent="0.25">
      <c r="A153" s="48">
        <v>20</v>
      </c>
      <c r="B153" s="48" t="s">
        <v>102</v>
      </c>
      <c r="C153" s="57" t="s">
        <v>252</v>
      </c>
      <c r="D153" s="50">
        <v>30</v>
      </c>
      <c r="E153" s="50">
        <v>138</v>
      </c>
      <c r="F153" s="50">
        <v>209903</v>
      </c>
      <c r="G153" s="50">
        <v>324553</v>
      </c>
      <c r="H153" s="41"/>
      <c r="I153" s="35"/>
    </row>
    <row r="154" spans="1:9" x14ac:dyDescent="0.25">
      <c r="A154" s="48">
        <v>21</v>
      </c>
      <c r="B154" s="48" t="s">
        <v>176</v>
      </c>
      <c r="C154" s="57" t="s">
        <v>253</v>
      </c>
      <c r="D154" s="50">
        <v>11</v>
      </c>
      <c r="E154" s="50">
        <v>1901</v>
      </c>
      <c r="F154" s="50">
        <v>4003859</v>
      </c>
      <c r="G154" s="50">
        <v>8509674</v>
      </c>
      <c r="H154" s="41"/>
      <c r="I154" s="35"/>
    </row>
    <row r="155" spans="1:9" x14ac:dyDescent="0.25">
      <c r="A155" s="48">
        <v>21</v>
      </c>
      <c r="B155" s="48" t="s">
        <v>177</v>
      </c>
      <c r="C155" s="57" t="s">
        <v>254</v>
      </c>
      <c r="D155" s="50">
        <v>62</v>
      </c>
      <c r="E155" s="50">
        <v>1239</v>
      </c>
      <c r="F155" s="50">
        <v>1100144</v>
      </c>
      <c r="G155" s="50">
        <v>2202600</v>
      </c>
      <c r="H155" s="41"/>
      <c r="I155" s="35"/>
    </row>
    <row r="156" spans="1:9" ht="24" x14ac:dyDescent="0.25">
      <c r="A156" s="48">
        <v>21</v>
      </c>
      <c r="B156" s="48" t="s">
        <v>177</v>
      </c>
      <c r="C156" s="57" t="s">
        <v>255</v>
      </c>
      <c r="D156" s="50">
        <v>2</v>
      </c>
      <c r="E156" s="50">
        <v>49</v>
      </c>
      <c r="F156" s="50">
        <v>63570</v>
      </c>
      <c r="G156" s="50">
        <v>161570</v>
      </c>
      <c r="H156" s="41"/>
      <c r="I156" s="35"/>
    </row>
    <row r="157" spans="1:9" x14ac:dyDescent="0.25">
      <c r="A157" s="48">
        <v>21</v>
      </c>
      <c r="B157" s="48" t="s">
        <v>177</v>
      </c>
      <c r="C157" s="57" t="s">
        <v>256</v>
      </c>
      <c r="D157" s="50">
        <v>4</v>
      </c>
      <c r="E157" s="50">
        <v>11</v>
      </c>
      <c r="F157" s="50">
        <v>21500</v>
      </c>
      <c r="G157" s="50">
        <v>25500</v>
      </c>
      <c r="H157" s="41"/>
      <c r="I157" s="35"/>
    </row>
    <row r="158" spans="1:9" x14ac:dyDescent="0.25">
      <c r="A158" s="48">
        <v>22</v>
      </c>
      <c r="B158" s="48" t="s">
        <v>175</v>
      </c>
      <c r="C158" s="57" t="s">
        <v>257</v>
      </c>
      <c r="D158" s="50">
        <v>41</v>
      </c>
      <c r="E158" s="50">
        <v>407</v>
      </c>
      <c r="F158" s="50">
        <v>422865</v>
      </c>
      <c r="G158" s="50">
        <v>565434</v>
      </c>
      <c r="H158" s="41"/>
      <c r="I158" s="35"/>
    </row>
    <row r="159" spans="1:9" x14ac:dyDescent="0.25">
      <c r="A159" s="48">
        <v>22</v>
      </c>
      <c r="B159" s="48" t="s">
        <v>175</v>
      </c>
      <c r="C159" s="57" t="s">
        <v>258</v>
      </c>
      <c r="D159" s="50">
        <v>938</v>
      </c>
      <c r="E159" s="50">
        <v>11491</v>
      </c>
      <c r="F159" s="50">
        <v>23596933</v>
      </c>
      <c r="G159" s="50">
        <v>36257495</v>
      </c>
      <c r="H159" s="41"/>
      <c r="I159" s="35"/>
    </row>
    <row r="160" spans="1:9" x14ac:dyDescent="0.25">
      <c r="A160" s="48">
        <v>22</v>
      </c>
      <c r="B160" s="48" t="s">
        <v>177</v>
      </c>
      <c r="C160" s="57" t="s">
        <v>259</v>
      </c>
      <c r="D160" s="50">
        <v>17</v>
      </c>
      <c r="E160" s="50">
        <v>90</v>
      </c>
      <c r="F160" s="50">
        <v>175268</v>
      </c>
      <c r="G160" s="50">
        <v>215761</v>
      </c>
      <c r="H160" s="41"/>
      <c r="I160" s="35"/>
    </row>
    <row r="161" spans="1:9" x14ac:dyDescent="0.25">
      <c r="A161" s="48">
        <v>22</v>
      </c>
      <c r="B161" s="48" t="s">
        <v>177</v>
      </c>
      <c r="C161" s="57" t="s">
        <v>260</v>
      </c>
      <c r="D161" s="50">
        <v>3</v>
      </c>
      <c r="E161" s="50">
        <v>35</v>
      </c>
      <c r="F161" s="50">
        <v>22000</v>
      </c>
      <c r="G161" s="50">
        <v>47500</v>
      </c>
      <c r="H161" s="41"/>
      <c r="I161" s="35"/>
    </row>
    <row r="162" spans="1:9" x14ac:dyDescent="0.25">
      <c r="A162" s="48">
        <v>23</v>
      </c>
      <c r="B162" s="48" t="s">
        <v>175</v>
      </c>
      <c r="C162" s="57" t="s">
        <v>261</v>
      </c>
      <c r="D162" s="50">
        <v>1</v>
      </c>
      <c r="E162" s="50">
        <v>220</v>
      </c>
      <c r="F162" s="50">
        <v>1000000</v>
      </c>
      <c r="G162" s="50">
        <v>2500000</v>
      </c>
      <c r="H162" s="41"/>
      <c r="I162" s="35"/>
    </row>
    <row r="163" spans="1:9" x14ac:dyDescent="0.25">
      <c r="A163" s="48">
        <v>24</v>
      </c>
      <c r="B163" s="48" t="s">
        <v>175</v>
      </c>
      <c r="C163" s="57" t="s">
        <v>262</v>
      </c>
      <c r="D163" s="50">
        <v>24</v>
      </c>
      <c r="E163" s="50">
        <v>198</v>
      </c>
      <c r="F163" s="50">
        <v>753745</v>
      </c>
      <c r="G163" s="50">
        <v>1685425</v>
      </c>
      <c r="H163" s="41"/>
      <c r="I163" s="35"/>
    </row>
    <row r="164" spans="1:9" x14ac:dyDescent="0.25">
      <c r="A164" s="48">
        <v>24</v>
      </c>
      <c r="B164" s="48" t="s">
        <v>175</v>
      </c>
      <c r="C164" s="57" t="s">
        <v>263</v>
      </c>
      <c r="D164" s="50">
        <v>294</v>
      </c>
      <c r="E164" s="50">
        <v>2092</v>
      </c>
      <c r="F164" s="50">
        <v>6549129</v>
      </c>
      <c r="G164" s="50">
        <v>21467703</v>
      </c>
      <c r="H164" s="41"/>
      <c r="I164" s="35"/>
    </row>
    <row r="165" spans="1:9" x14ac:dyDescent="0.25">
      <c r="A165" s="48">
        <v>24</v>
      </c>
      <c r="B165" s="48" t="s">
        <v>176</v>
      </c>
      <c r="C165" s="57" t="s">
        <v>264</v>
      </c>
      <c r="D165" s="50">
        <v>28</v>
      </c>
      <c r="E165" s="50">
        <v>556</v>
      </c>
      <c r="F165" s="50">
        <v>1924651</v>
      </c>
      <c r="G165" s="50">
        <v>3583266</v>
      </c>
      <c r="H165" s="41"/>
      <c r="I165" s="35"/>
    </row>
    <row r="166" spans="1:9" x14ac:dyDescent="0.25">
      <c r="A166" s="48">
        <v>24</v>
      </c>
      <c r="B166" s="48" t="s">
        <v>177</v>
      </c>
      <c r="C166" s="57" t="s">
        <v>265</v>
      </c>
      <c r="D166" s="50">
        <v>10</v>
      </c>
      <c r="E166" s="50">
        <v>198</v>
      </c>
      <c r="F166" s="50">
        <v>829000</v>
      </c>
      <c r="G166" s="50">
        <v>1922000</v>
      </c>
      <c r="H166" s="41"/>
      <c r="I166" s="35"/>
    </row>
    <row r="167" spans="1:9" x14ac:dyDescent="0.25">
      <c r="A167" s="48">
        <v>24</v>
      </c>
      <c r="B167" s="48" t="s">
        <v>177</v>
      </c>
      <c r="C167" s="57" t="s">
        <v>266</v>
      </c>
      <c r="D167" s="50">
        <v>4</v>
      </c>
      <c r="E167" s="50">
        <v>35</v>
      </c>
      <c r="F167" s="50">
        <v>66230</v>
      </c>
      <c r="G167" s="50">
        <v>147112</v>
      </c>
      <c r="H167" s="41"/>
      <c r="I167" s="35"/>
    </row>
    <row r="168" spans="1:9" x14ac:dyDescent="0.25">
      <c r="A168" s="48">
        <v>24</v>
      </c>
      <c r="B168" s="48" t="s">
        <v>177</v>
      </c>
      <c r="C168" s="57" t="s">
        <v>267</v>
      </c>
      <c r="D168" s="50">
        <v>103</v>
      </c>
      <c r="E168" s="50">
        <v>1057</v>
      </c>
      <c r="F168" s="50">
        <v>1085863</v>
      </c>
      <c r="G168" s="50">
        <v>1588545</v>
      </c>
      <c r="H168" s="41"/>
      <c r="I168" s="35"/>
    </row>
    <row r="169" spans="1:9" x14ac:dyDescent="0.25">
      <c r="A169" s="48">
        <v>24</v>
      </c>
      <c r="B169" s="48" t="s">
        <v>102</v>
      </c>
      <c r="C169" s="57" t="s">
        <v>268</v>
      </c>
      <c r="D169" s="50">
        <v>16</v>
      </c>
      <c r="E169" s="50">
        <v>3094</v>
      </c>
      <c r="F169" s="50">
        <v>10453837</v>
      </c>
      <c r="G169" s="50">
        <v>14004000</v>
      </c>
      <c r="H169" s="41"/>
      <c r="I169" s="35"/>
    </row>
    <row r="170" spans="1:9" x14ac:dyDescent="0.25">
      <c r="A170" s="48">
        <v>24</v>
      </c>
      <c r="B170" s="48" t="s">
        <v>102</v>
      </c>
      <c r="C170" s="57" t="s">
        <v>269</v>
      </c>
      <c r="D170" s="50">
        <v>32</v>
      </c>
      <c r="E170" s="50">
        <v>114</v>
      </c>
      <c r="F170" s="50">
        <v>203390</v>
      </c>
      <c r="G170" s="50">
        <v>378110</v>
      </c>
      <c r="H170" s="41"/>
      <c r="I170" s="35"/>
    </row>
    <row r="171" spans="1:9" x14ac:dyDescent="0.25">
      <c r="A171" s="48">
        <v>24</v>
      </c>
      <c r="B171" s="48" t="s">
        <v>179</v>
      </c>
      <c r="C171" s="57" t="s">
        <v>270</v>
      </c>
      <c r="D171" s="50">
        <v>12</v>
      </c>
      <c r="E171" s="50">
        <v>267</v>
      </c>
      <c r="F171" s="50">
        <v>360675</v>
      </c>
      <c r="G171" s="50">
        <v>1116695</v>
      </c>
      <c r="H171" s="41"/>
      <c r="I171" s="35"/>
    </row>
    <row r="172" spans="1:9" x14ac:dyDescent="0.25">
      <c r="A172" s="48">
        <v>24</v>
      </c>
      <c r="B172" s="48" t="s">
        <v>179</v>
      </c>
      <c r="C172" s="57" t="s">
        <v>271</v>
      </c>
      <c r="D172" s="50">
        <v>115</v>
      </c>
      <c r="E172" s="50">
        <v>731</v>
      </c>
      <c r="F172" s="50">
        <v>1695042</v>
      </c>
      <c r="G172" s="50">
        <v>3283183</v>
      </c>
      <c r="H172" s="41"/>
      <c r="I172" s="35"/>
    </row>
    <row r="173" spans="1:9" x14ac:dyDescent="0.25">
      <c r="A173" s="48">
        <v>24</v>
      </c>
      <c r="B173" s="48" t="s">
        <v>179</v>
      </c>
      <c r="C173" s="57" t="s">
        <v>272</v>
      </c>
      <c r="D173" s="50">
        <v>2</v>
      </c>
      <c r="E173" s="50">
        <v>19</v>
      </c>
      <c r="F173" s="50">
        <v>308000</v>
      </c>
      <c r="G173" s="50">
        <v>600000</v>
      </c>
      <c r="H173" s="41"/>
      <c r="I173" s="35"/>
    </row>
    <row r="174" spans="1:9" x14ac:dyDescent="0.25">
      <c r="A174" s="48">
        <v>24</v>
      </c>
      <c r="B174" s="48" t="s">
        <v>179</v>
      </c>
      <c r="C174" s="57" t="s">
        <v>212</v>
      </c>
      <c r="D174" s="50">
        <v>13</v>
      </c>
      <c r="E174" s="50">
        <v>168</v>
      </c>
      <c r="F174" s="50">
        <v>928000</v>
      </c>
      <c r="G174" s="50">
        <v>1571400</v>
      </c>
      <c r="H174" s="41"/>
      <c r="I174" s="35"/>
    </row>
    <row r="175" spans="1:9" x14ac:dyDescent="0.25">
      <c r="A175" s="48">
        <v>25</v>
      </c>
      <c r="B175" s="48" t="s">
        <v>176</v>
      </c>
      <c r="C175" s="57" t="s">
        <v>273</v>
      </c>
      <c r="D175" s="50">
        <v>15</v>
      </c>
      <c r="E175" s="50">
        <v>154</v>
      </c>
      <c r="F175" s="50">
        <v>347500</v>
      </c>
      <c r="G175" s="50">
        <v>539000</v>
      </c>
      <c r="H175" s="41"/>
      <c r="I175" s="35"/>
    </row>
    <row r="176" spans="1:9" x14ac:dyDescent="0.25">
      <c r="A176" s="48">
        <v>26</v>
      </c>
      <c r="B176" s="48" t="s">
        <v>175</v>
      </c>
      <c r="C176" s="57" t="s">
        <v>274</v>
      </c>
      <c r="D176" s="50">
        <v>22</v>
      </c>
      <c r="E176" s="50">
        <v>464</v>
      </c>
      <c r="F176" s="50">
        <v>1385952</v>
      </c>
      <c r="G176" s="50">
        <v>2961352</v>
      </c>
      <c r="H176" s="41"/>
      <c r="I176" s="35"/>
    </row>
    <row r="177" spans="1:9" x14ac:dyDescent="0.25">
      <c r="A177" s="48">
        <v>26</v>
      </c>
      <c r="B177" s="48" t="s">
        <v>175</v>
      </c>
      <c r="C177" s="57" t="s">
        <v>275</v>
      </c>
      <c r="D177" s="50">
        <v>45</v>
      </c>
      <c r="E177" s="50">
        <v>585</v>
      </c>
      <c r="F177" s="50">
        <v>416440</v>
      </c>
      <c r="G177" s="50">
        <v>522600</v>
      </c>
      <c r="H177" s="41"/>
      <c r="I177" s="35"/>
    </row>
    <row r="178" spans="1:9" x14ac:dyDescent="0.25">
      <c r="A178" s="48">
        <v>26</v>
      </c>
      <c r="B178" s="48" t="s">
        <v>175</v>
      </c>
      <c r="C178" s="57" t="s">
        <v>276</v>
      </c>
      <c r="D178" s="50">
        <v>16</v>
      </c>
      <c r="E178" s="50">
        <v>2136</v>
      </c>
      <c r="F178" s="50">
        <v>2988500</v>
      </c>
      <c r="G178" s="50">
        <v>4254000</v>
      </c>
      <c r="H178" s="41"/>
      <c r="I178" s="35"/>
    </row>
    <row r="179" spans="1:9" x14ac:dyDescent="0.25">
      <c r="A179" s="48">
        <v>26</v>
      </c>
      <c r="B179" s="48" t="s">
        <v>176</v>
      </c>
      <c r="C179" s="57" t="s">
        <v>277</v>
      </c>
      <c r="D179" s="50">
        <v>86</v>
      </c>
      <c r="E179" s="50">
        <v>569</v>
      </c>
      <c r="F179" s="50">
        <v>804832</v>
      </c>
      <c r="G179" s="50">
        <v>1027190</v>
      </c>
      <c r="H179" s="41"/>
      <c r="I179" s="35"/>
    </row>
    <row r="180" spans="1:9" x14ac:dyDescent="0.25">
      <c r="A180" s="48">
        <v>26</v>
      </c>
      <c r="B180" s="48" t="s">
        <v>176</v>
      </c>
      <c r="C180" s="57" t="s">
        <v>278</v>
      </c>
      <c r="D180" s="50">
        <v>953</v>
      </c>
      <c r="E180" s="50">
        <v>10485</v>
      </c>
      <c r="F180" s="50">
        <v>17075566</v>
      </c>
      <c r="G180" s="50">
        <v>22078380</v>
      </c>
      <c r="H180" s="41"/>
      <c r="I180" s="35"/>
    </row>
    <row r="181" spans="1:9" x14ac:dyDescent="0.25">
      <c r="A181" s="48">
        <v>26</v>
      </c>
      <c r="B181" s="48" t="s">
        <v>177</v>
      </c>
      <c r="C181" s="57" t="s">
        <v>279</v>
      </c>
      <c r="D181" s="50">
        <v>134</v>
      </c>
      <c r="E181" s="50">
        <v>3245</v>
      </c>
      <c r="F181" s="50">
        <v>6168299</v>
      </c>
      <c r="G181" s="50">
        <v>11051987</v>
      </c>
      <c r="H181" s="41"/>
      <c r="I181" s="35"/>
    </row>
    <row r="182" spans="1:9" x14ac:dyDescent="0.25">
      <c r="A182" s="48">
        <v>26</v>
      </c>
      <c r="B182" s="48" t="s">
        <v>177</v>
      </c>
      <c r="C182" s="57" t="s">
        <v>280</v>
      </c>
      <c r="D182" s="50">
        <v>29</v>
      </c>
      <c r="E182" s="50">
        <v>442</v>
      </c>
      <c r="F182" s="50">
        <v>1113526</v>
      </c>
      <c r="G182" s="50">
        <v>2076176</v>
      </c>
      <c r="H182" s="41"/>
      <c r="I182" s="35"/>
    </row>
    <row r="183" spans="1:9" x14ac:dyDescent="0.25">
      <c r="A183" s="48">
        <v>26</v>
      </c>
      <c r="B183" s="48" t="s">
        <v>177</v>
      </c>
      <c r="C183" s="57" t="s">
        <v>281</v>
      </c>
      <c r="D183" s="50">
        <v>107</v>
      </c>
      <c r="E183" s="50">
        <v>758</v>
      </c>
      <c r="F183" s="50">
        <v>1348807</v>
      </c>
      <c r="G183" s="50">
        <v>1997021</v>
      </c>
      <c r="H183" s="41"/>
      <c r="I183" s="35"/>
    </row>
    <row r="184" spans="1:9" x14ac:dyDescent="0.25">
      <c r="A184" s="48">
        <v>26</v>
      </c>
      <c r="B184" s="48" t="s">
        <v>177</v>
      </c>
      <c r="C184" s="57" t="s">
        <v>282</v>
      </c>
      <c r="D184" s="50">
        <v>43</v>
      </c>
      <c r="E184" s="50">
        <v>279</v>
      </c>
      <c r="F184" s="50">
        <v>330580</v>
      </c>
      <c r="G184" s="50">
        <v>585300</v>
      </c>
      <c r="H184" s="41"/>
      <c r="I184" s="35"/>
    </row>
    <row r="185" spans="1:9" x14ac:dyDescent="0.25">
      <c r="A185" s="48">
        <v>26</v>
      </c>
      <c r="B185" s="48" t="s">
        <v>102</v>
      </c>
      <c r="C185" s="57" t="s">
        <v>283</v>
      </c>
      <c r="D185" s="50">
        <v>25</v>
      </c>
      <c r="E185" s="50">
        <v>340</v>
      </c>
      <c r="F185" s="50">
        <v>657747</v>
      </c>
      <c r="G185" s="50">
        <v>1428720</v>
      </c>
      <c r="H185" s="41"/>
      <c r="I185" s="35"/>
    </row>
    <row r="186" spans="1:9" x14ac:dyDescent="0.25">
      <c r="A186" s="48">
        <v>26</v>
      </c>
      <c r="B186" s="48" t="s">
        <v>102</v>
      </c>
      <c r="C186" s="57" t="s">
        <v>284</v>
      </c>
      <c r="D186" s="50">
        <v>385</v>
      </c>
      <c r="E186" s="50">
        <v>3534</v>
      </c>
      <c r="F186" s="50">
        <v>5508431</v>
      </c>
      <c r="G186" s="50">
        <v>9218242</v>
      </c>
      <c r="H186" s="41"/>
      <c r="I186" s="35"/>
    </row>
    <row r="187" spans="1:9" x14ac:dyDescent="0.25">
      <c r="A187" s="48">
        <v>26</v>
      </c>
      <c r="B187" s="48" t="s">
        <v>178</v>
      </c>
      <c r="C187" s="57" t="s">
        <v>285</v>
      </c>
      <c r="D187" s="50">
        <v>158</v>
      </c>
      <c r="E187" s="50">
        <v>5215</v>
      </c>
      <c r="F187" s="50">
        <v>2529747</v>
      </c>
      <c r="G187" s="50">
        <v>11061090</v>
      </c>
      <c r="H187" s="41"/>
      <c r="I187" s="35"/>
    </row>
    <row r="188" spans="1:9" x14ac:dyDescent="0.25">
      <c r="A188" s="48">
        <v>26</v>
      </c>
      <c r="B188" s="48" t="s">
        <v>178</v>
      </c>
      <c r="C188" s="57" t="s">
        <v>286</v>
      </c>
      <c r="D188" s="50">
        <v>248</v>
      </c>
      <c r="E188" s="50">
        <v>1402</v>
      </c>
      <c r="F188" s="50">
        <v>2056160</v>
      </c>
      <c r="G188" s="50">
        <v>3718934</v>
      </c>
      <c r="H188" s="41"/>
      <c r="I188" s="35"/>
    </row>
    <row r="189" spans="1:9" x14ac:dyDescent="0.25">
      <c r="A189" s="48">
        <v>26</v>
      </c>
      <c r="B189" s="48" t="s">
        <v>178</v>
      </c>
      <c r="C189" s="57" t="s">
        <v>287</v>
      </c>
      <c r="D189" s="50">
        <v>20</v>
      </c>
      <c r="E189" s="50">
        <v>10</v>
      </c>
      <c r="F189" s="50">
        <v>276400</v>
      </c>
      <c r="G189" s="50">
        <v>476200</v>
      </c>
      <c r="H189" s="41"/>
      <c r="I189" s="35"/>
    </row>
    <row r="190" spans="1:9" x14ac:dyDescent="0.25">
      <c r="A190" s="48">
        <v>26</v>
      </c>
      <c r="B190" s="48" t="s">
        <v>179</v>
      </c>
      <c r="C190" s="57" t="s">
        <v>212</v>
      </c>
      <c r="D190" s="50">
        <v>27</v>
      </c>
      <c r="E190" s="50">
        <v>197</v>
      </c>
      <c r="F190" s="50">
        <v>395722</v>
      </c>
      <c r="G190" s="50">
        <v>572959</v>
      </c>
      <c r="H190" s="41"/>
      <c r="I190" s="35"/>
    </row>
    <row r="191" spans="1:9" ht="24" x14ac:dyDescent="0.25">
      <c r="A191" s="48">
        <v>26</v>
      </c>
      <c r="B191" s="48" t="s">
        <v>179</v>
      </c>
      <c r="C191" s="57" t="s">
        <v>288</v>
      </c>
      <c r="D191" s="50">
        <v>9</v>
      </c>
      <c r="E191" s="50">
        <v>202</v>
      </c>
      <c r="F191" s="50">
        <v>482494</v>
      </c>
      <c r="G191" s="50">
        <v>936300</v>
      </c>
      <c r="H191" s="41"/>
      <c r="I191" s="35"/>
    </row>
    <row r="192" spans="1:9" x14ac:dyDescent="0.25">
      <c r="A192" s="48">
        <v>27</v>
      </c>
      <c r="B192" s="48" t="s">
        <v>175</v>
      </c>
      <c r="C192" s="57" t="s">
        <v>289</v>
      </c>
      <c r="D192" s="50">
        <v>29</v>
      </c>
      <c r="E192" s="50">
        <v>793</v>
      </c>
      <c r="F192" s="50">
        <v>1742911</v>
      </c>
      <c r="G192" s="50">
        <v>1752911</v>
      </c>
      <c r="H192" s="41"/>
      <c r="I192" s="35"/>
    </row>
    <row r="193" spans="1:9" x14ac:dyDescent="0.25">
      <c r="A193" s="48">
        <v>27</v>
      </c>
      <c r="B193" s="48" t="s">
        <v>175</v>
      </c>
      <c r="C193" s="57" t="s">
        <v>290</v>
      </c>
      <c r="D193" s="50">
        <v>1</v>
      </c>
      <c r="E193" s="50">
        <v>45</v>
      </c>
      <c r="F193" s="50">
        <v>147452</v>
      </c>
      <c r="G193" s="50">
        <v>207000</v>
      </c>
      <c r="H193" s="41"/>
      <c r="I193" s="35"/>
    </row>
    <row r="194" spans="1:9" x14ac:dyDescent="0.25">
      <c r="A194" s="48">
        <v>27</v>
      </c>
      <c r="B194" s="48" t="s">
        <v>175</v>
      </c>
      <c r="C194" s="57" t="s">
        <v>291</v>
      </c>
      <c r="D194" s="50">
        <v>89</v>
      </c>
      <c r="E194" s="50">
        <v>1540</v>
      </c>
      <c r="F194" s="50">
        <v>3230071</v>
      </c>
      <c r="G194" s="50">
        <v>4713216</v>
      </c>
      <c r="H194" s="41"/>
      <c r="I194" s="35"/>
    </row>
    <row r="195" spans="1:9" x14ac:dyDescent="0.25">
      <c r="A195" s="48">
        <v>27</v>
      </c>
      <c r="B195" s="48" t="s">
        <v>175</v>
      </c>
      <c r="C195" s="57" t="s">
        <v>292</v>
      </c>
      <c r="D195" s="50">
        <v>5</v>
      </c>
      <c r="E195" s="50">
        <v>58</v>
      </c>
      <c r="F195" s="50">
        <v>251400</v>
      </c>
      <c r="G195" s="50">
        <v>1024400</v>
      </c>
      <c r="H195" s="41"/>
      <c r="I195" s="35"/>
    </row>
    <row r="196" spans="1:9" x14ac:dyDescent="0.25">
      <c r="A196" s="48">
        <v>28</v>
      </c>
      <c r="B196" s="48" t="s">
        <v>102</v>
      </c>
      <c r="C196" s="57" t="s">
        <v>293</v>
      </c>
      <c r="D196" s="50">
        <v>2460</v>
      </c>
      <c r="E196" s="50">
        <v>8586</v>
      </c>
      <c r="F196" s="50">
        <v>9556043</v>
      </c>
      <c r="G196" s="50">
        <v>14992833</v>
      </c>
      <c r="H196" s="41"/>
      <c r="I196" s="35"/>
    </row>
    <row r="197" spans="1:9" x14ac:dyDescent="0.25">
      <c r="A197" s="48">
        <v>28</v>
      </c>
      <c r="B197" s="48" t="s">
        <v>102</v>
      </c>
      <c r="C197" s="57" t="s">
        <v>294</v>
      </c>
      <c r="D197" s="50">
        <v>29</v>
      </c>
      <c r="E197" s="50">
        <v>185</v>
      </c>
      <c r="F197" s="50">
        <v>463280</v>
      </c>
      <c r="G197" s="50">
        <v>688550</v>
      </c>
      <c r="H197" s="41"/>
      <c r="I197" s="35"/>
    </row>
    <row r="198" spans="1:9" x14ac:dyDescent="0.25">
      <c r="A198" s="48">
        <v>28</v>
      </c>
      <c r="B198" s="48" t="s">
        <v>102</v>
      </c>
      <c r="C198" s="57" t="s">
        <v>295</v>
      </c>
      <c r="D198" s="50">
        <v>35</v>
      </c>
      <c r="E198" s="50">
        <v>827</v>
      </c>
      <c r="F198" s="50">
        <v>1911066</v>
      </c>
      <c r="G198" s="50">
        <v>3375869</v>
      </c>
      <c r="H198" s="41"/>
      <c r="I198" s="35"/>
    </row>
    <row r="199" spans="1:9" x14ac:dyDescent="0.25">
      <c r="A199" s="48">
        <v>28</v>
      </c>
      <c r="B199" s="48" t="s">
        <v>102</v>
      </c>
      <c r="C199" s="57" t="s">
        <v>296</v>
      </c>
      <c r="D199" s="50">
        <v>6</v>
      </c>
      <c r="E199" s="50">
        <v>71</v>
      </c>
      <c r="F199" s="50">
        <v>181600</v>
      </c>
      <c r="G199" s="50">
        <v>348600</v>
      </c>
      <c r="H199" s="41"/>
      <c r="I199" s="35"/>
    </row>
    <row r="200" spans="1:9" x14ac:dyDescent="0.25">
      <c r="A200" s="48">
        <v>28</v>
      </c>
      <c r="B200" s="48" t="s">
        <v>102</v>
      </c>
      <c r="C200" s="57" t="s">
        <v>297</v>
      </c>
      <c r="D200" s="50">
        <v>65</v>
      </c>
      <c r="E200" s="50">
        <v>455</v>
      </c>
      <c r="F200" s="50">
        <v>781105</v>
      </c>
      <c r="G200" s="50">
        <v>2308635</v>
      </c>
      <c r="H200" s="41"/>
      <c r="I200" s="35"/>
    </row>
    <row r="201" spans="1:9" x14ac:dyDescent="0.25">
      <c r="A201" s="48">
        <v>28</v>
      </c>
      <c r="B201" s="48" t="s">
        <v>102</v>
      </c>
      <c r="C201" s="57" t="s">
        <v>300</v>
      </c>
      <c r="D201" s="50">
        <v>59</v>
      </c>
      <c r="E201" s="50">
        <v>622</v>
      </c>
      <c r="F201" s="50">
        <v>1424089</v>
      </c>
      <c r="G201" s="50">
        <v>2282310</v>
      </c>
      <c r="H201" s="41"/>
      <c r="I201" s="35"/>
    </row>
    <row r="202" spans="1:9" ht="36" x14ac:dyDescent="0.25">
      <c r="A202" s="48">
        <v>28</v>
      </c>
      <c r="B202" s="48" t="s">
        <v>102</v>
      </c>
      <c r="C202" s="57" t="s">
        <v>301</v>
      </c>
      <c r="D202" s="50">
        <v>1088</v>
      </c>
      <c r="E202" s="50">
        <v>14569</v>
      </c>
      <c r="F202" s="50">
        <v>25324754</v>
      </c>
      <c r="G202" s="50">
        <v>54081218</v>
      </c>
      <c r="H202" s="41"/>
      <c r="I202" s="35"/>
    </row>
    <row r="203" spans="1:9" ht="24" x14ac:dyDescent="0.25">
      <c r="A203" s="48">
        <v>28</v>
      </c>
      <c r="B203" s="48" t="s">
        <v>102</v>
      </c>
      <c r="C203" s="57" t="s">
        <v>302</v>
      </c>
      <c r="D203" s="50">
        <v>8</v>
      </c>
      <c r="E203" s="50">
        <v>782</v>
      </c>
      <c r="F203" s="50">
        <v>1130560</v>
      </c>
      <c r="G203" s="50">
        <v>2244503</v>
      </c>
      <c r="H203" s="41"/>
      <c r="I203" s="35"/>
    </row>
    <row r="204" spans="1:9" x14ac:dyDescent="0.25">
      <c r="A204" s="48">
        <v>28</v>
      </c>
      <c r="B204" s="48" t="s">
        <v>102</v>
      </c>
      <c r="C204" s="57" t="s">
        <v>303</v>
      </c>
      <c r="D204" s="50">
        <v>35</v>
      </c>
      <c r="E204" s="50">
        <v>281</v>
      </c>
      <c r="F204" s="50">
        <v>443177</v>
      </c>
      <c r="G204" s="50">
        <v>918453</v>
      </c>
      <c r="H204" s="41"/>
      <c r="I204" s="35"/>
    </row>
    <row r="205" spans="1:9" x14ac:dyDescent="0.25">
      <c r="A205" s="48">
        <v>28</v>
      </c>
      <c r="B205" s="48" t="s">
        <v>102</v>
      </c>
      <c r="C205" s="57" t="s">
        <v>304</v>
      </c>
      <c r="D205" s="50">
        <v>25</v>
      </c>
      <c r="E205" s="50">
        <v>1247</v>
      </c>
      <c r="F205" s="50">
        <v>1977426</v>
      </c>
      <c r="G205" s="50">
        <v>4304130</v>
      </c>
      <c r="H205" s="41"/>
      <c r="I205" s="35"/>
    </row>
    <row r="206" spans="1:9" x14ac:dyDescent="0.25">
      <c r="A206" s="48">
        <v>28</v>
      </c>
      <c r="B206" s="48" t="s">
        <v>102</v>
      </c>
      <c r="C206" s="57" t="s">
        <v>212</v>
      </c>
      <c r="D206" s="50">
        <v>389</v>
      </c>
      <c r="E206" s="50">
        <v>1349</v>
      </c>
      <c r="F206" s="50">
        <v>1647407</v>
      </c>
      <c r="G206" s="50">
        <v>2613050</v>
      </c>
      <c r="H206" s="41"/>
      <c r="I206" s="35"/>
    </row>
    <row r="207" spans="1:9" x14ac:dyDescent="0.25">
      <c r="A207" s="48">
        <v>28</v>
      </c>
      <c r="B207" s="48" t="s">
        <v>102</v>
      </c>
      <c r="C207" s="57" t="s">
        <v>305</v>
      </c>
      <c r="D207" s="50">
        <v>20</v>
      </c>
      <c r="E207" s="50">
        <v>87</v>
      </c>
      <c r="F207" s="50">
        <v>102546</v>
      </c>
      <c r="G207" s="50">
        <v>137010</v>
      </c>
      <c r="H207" s="41"/>
      <c r="I207" s="35"/>
    </row>
    <row r="208" spans="1:9" x14ac:dyDescent="0.25">
      <c r="A208" s="48">
        <v>28</v>
      </c>
      <c r="B208" s="48" t="s">
        <v>102</v>
      </c>
      <c r="C208" s="57" t="s">
        <v>306</v>
      </c>
      <c r="D208" s="50">
        <v>12</v>
      </c>
      <c r="E208" s="50">
        <v>50</v>
      </c>
      <c r="F208" s="50">
        <v>92650</v>
      </c>
      <c r="G208" s="50">
        <v>190500</v>
      </c>
      <c r="H208" s="41"/>
      <c r="I208" s="35"/>
    </row>
    <row r="209" spans="1:9" x14ac:dyDescent="0.25">
      <c r="A209" s="48">
        <v>28</v>
      </c>
      <c r="B209" s="48" t="s">
        <v>102</v>
      </c>
      <c r="C209" s="57" t="s">
        <v>307</v>
      </c>
      <c r="D209" s="50">
        <v>974</v>
      </c>
      <c r="E209" s="50">
        <v>3071</v>
      </c>
      <c r="F209" s="50">
        <v>4293060</v>
      </c>
      <c r="G209" s="50">
        <v>6772125</v>
      </c>
      <c r="H209" s="41"/>
      <c r="I209" s="35"/>
    </row>
    <row r="210" spans="1:9" x14ac:dyDescent="0.25">
      <c r="A210" s="48">
        <v>28</v>
      </c>
      <c r="B210" s="48" t="s">
        <v>102</v>
      </c>
      <c r="C210" s="57" t="s">
        <v>308</v>
      </c>
      <c r="D210" s="50">
        <v>86</v>
      </c>
      <c r="E210" s="50">
        <v>846</v>
      </c>
      <c r="F210" s="50">
        <v>1484287</v>
      </c>
      <c r="G210" s="50">
        <v>2580680</v>
      </c>
      <c r="H210" s="41"/>
      <c r="I210" s="35"/>
    </row>
    <row r="211" spans="1:9" x14ac:dyDescent="0.25">
      <c r="A211" s="48">
        <v>31</v>
      </c>
      <c r="B211" s="48" t="s">
        <v>178</v>
      </c>
      <c r="C211" s="57" t="s">
        <v>298</v>
      </c>
      <c r="D211" s="50">
        <v>35</v>
      </c>
      <c r="E211" s="50">
        <v>942</v>
      </c>
      <c r="F211" s="50">
        <v>1355850</v>
      </c>
      <c r="G211" s="50">
        <v>3033510</v>
      </c>
      <c r="H211" s="41"/>
      <c r="I211" s="35"/>
    </row>
    <row r="212" spans="1:9" x14ac:dyDescent="0.25">
      <c r="A212" s="48">
        <v>31</v>
      </c>
      <c r="B212" s="48" t="s">
        <v>178</v>
      </c>
      <c r="C212" s="57" t="s">
        <v>309</v>
      </c>
      <c r="D212" s="50">
        <v>353</v>
      </c>
      <c r="E212" s="50">
        <v>2321</v>
      </c>
      <c r="F212" s="50">
        <v>2589495</v>
      </c>
      <c r="G212" s="50">
        <v>4242760</v>
      </c>
      <c r="H212" s="41"/>
      <c r="I212" s="35"/>
    </row>
    <row r="213" spans="1:9" x14ac:dyDescent="0.25">
      <c r="A213" s="48">
        <v>33</v>
      </c>
      <c r="B213" s="48" t="s">
        <v>175</v>
      </c>
      <c r="C213" s="57" t="s">
        <v>310</v>
      </c>
      <c r="D213" s="50">
        <v>18</v>
      </c>
      <c r="E213" s="50">
        <v>117</v>
      </c>
      <c r="F213" s="50">
        <v>251000</v>
      </c>
      <c r="G213" s="50">
        <v>421000</v>
      </c>
      <c r="H213" s="41"/>
      <c r="I213" s="35"/>
    </row>
    <row r="214" spans="1:9" x14ac:dyDescent="0.25">
      <c r="A214" s="48">
        <v>33</v>
      </c>
      <c r="B214" s="48" t="s">
        <v>176</v>
      </c>
      <c r="C214" s="57" t="s">
        <v>311</v>
      </c>
      <c r="D214" s="50">
        <v>19</v>
      </c>
      <c r="E214" s="50">
        <v>188</v>
      </c>
      <c r="F214" s="50">
        <v>219755</v>
      </c>
      <c r="G214" s="50">
        <v>473625</v>
      </c>
      <c r="H214" s="41"/>
      <c r="I214" s="35"/>
    </row>
    <row r="215" spans="1:9" x14ac:dyDescent="0.25">
      <c r="A215" s="48">
        <v>33</v>
      </c>
      <c r="B215" s="48" t="s">
        <v>177</v>
      </c>
      <c r="C215" s="57" t="s">
        <v>312</v>
      </c>
      <c r="D215" s="50">
        <v>1</v>
      </c>
      <c r="E215" s="50">
        <v>6</v>
      </c>
      <c r="F215" s="50">
        <v>10000</v>
      </c>
      <c r="G215" s="50">
        <v>20000</v>
      </c>
      <c r="H215" s="41"/>
      <c r="I215" s="35"/>
    </row>
    <row r="216" spans="1:9" x14ac:dyDescent="0.25">
      <c r="A216" s="48">
        <v>33</v>
      </c>
      <c r="B216" s="48" t="s">
        <v>177</v>
      </c>
      <c r="C216" s="57" t="s">
        <v>313</v>
      </c>
      <c r="D216" s="50">
        <v>5</v>
      </c>
      <c r="E216" s="50">
        <v>53</v>
      </c>
      <c r="F216" s="50">
        <v>82500</v>
      </c>
      <c r="G216" s="50">
        <v>198500</v>
      </c>
      <c r="H216" s="41"/>
      <c r="I216" s="35"/>
    </row>
    <row r="217" spans="1:9" x14ac:dyDescent="0.25">
      <c r="A217" s="48">
        <v>33</v>
      </c>
      <c r="B217" s="48" t="s">
        <v>177</v>
      </c>
      <c r="C217" s="57" t="s">
        <v>144</v>
      </c>
      <c r="D217" s="50">
        <v>435</v>
      </c>
      <c r="E217" s="50">
        <v>1246</v>
      </c>
      <c r="F217" s="50">
        <v>1991203</v>
      </c>
      <c r="G217" s="50">
        <v>2530735</v>
      </c>
      <c r="H217" s="41"/>
      <c r="I217" s="35"/>
    </row>
    <row r="218" spans="1:9" x14ac:dyDescent="0.25">
      <c r="A218" s="48">
        <v>35</v>
      </c>
      <c r="B218" s="48" t="s">
        <v>175</v>
      </c>
      <c r="C218" s="57" t="s">
        <v>315</v>
      </c>
      <c r="D218" s="50">
        <v>47</v>
      </c>
      <c r="E218" s="50">
        <v>1670</v>
      </c>
      <c r="F218" s="50">
        <v>2439225</v>
      </c>
      <c r="G218" s="50">
        <v>5172050</v>
      </c>
      <c r="H218" s="41"/>
      <c r="I218" s="35"/>
    </row>
    <row r="219" spans="1:9" x14ac:dyDescent="0.25">
      <c r="A219" s="48">
        <v>35</v>
      </c>
      <c r="B219" s="48" t="s">
        <v>178</v>
      </c>
      <c r="C219" s="57" t="s">
        <v>314</v>
      </c>
      <c r="D219" s="50">
        <v>472</v>
      </c>
      <c r="E219" s="50">
        <v>4105</v>
      </c>
      <c r="F219" s="50">
        <v>5569561</v>
      </c>
      <c r="G219" s="50">
        <v>9037208</v>
      </c>
      <c r="H219" s="41"/>
      <c r="I219" s="35"/>
    </row>
    <row r="220" spans="1:9" x14ac:dyDescent="0.25">
      <c r="A220" s="48">
        <v>35</v>
      </c>
      <c r="B220" s="48" t="s">
        <v>178</v>
      </c>
      <c r="C220" s="57" t="s">
        <v>316</v>
      </c>
      <c r="D220" s="50">
        <v>798</v>
      </c>
      <c r="E220" s="50">
        <v>4186</v>
      </c>
      <c r="F220" s="50">
        <v>5773155</v>
      </c>
      <c r="G220" s="50">
        <v>11007697</v>
      </c>
      <c r="H220" s="41"/>
      <c r="I220" s="35"/>
    </row>
    <row r="221" spans="1:9" x14ac:dyDescent="0.25">
      <c r="A221" s="48">
        <v>36</v>
      </c>
      <c r="B221" s="48" t="s">
        <v>175</v>
      </c>
      <c r="C221" s="57" t="s">
        <v>317</v>
      </c>
      <c r="D221" s="50">
        <v>1058</v>
      </c>
      <c r="E221" s="50">
        <v>8101</v>
      </c>
      <c r="F221" s="50">
        <v>14054923</v>
      </c>
      <c r="G221" s="50">
        <v>22991767</v>
      </c>
      <c r="H221" s="41"/>
      <c r="I221" s="35"/>
    </row>
    <row r="222" spans="1:9" x14ac:dyDescent="0.25">
      <c r="A222" s="48">
        <v>36</v>
      </c>
      <c r="B222" s="48" t="s">
        <v>176</v>
      </c>
      <c r="C222" s="57" t="s">
        <v>299</v>
      </c>
      <c r="D222" s="50">
        <v>15</v>
      </c>
      <c r="E222" s="50">
        <v>217</v>
      </c>
      <c r="F222" s="50">
        <v>464231</v>
      </c>
      <c r="G222" s="50">
        <v>743231</v>
      </c>
      <c r="H222" s="41"/>
      <c r="I222" s="35"/>
    </row>
    <row r="223" spans="1:9" x14ac:dyDescent="0.25">
      <c r="A223" s="48">
        <v>36</v>
      </c>
      <c r="B223" s="48" t="s">
        <v>177</v>
      </c>
      <c r="C223" s="57" t="s">
        <v>318</v>
      </c>
      <c r="D223" s="50">
        <v>291</v>
      </c>
      <c r="E223" s="50">
        <v>1314</v>
      </c>
      <c r="F223" s="50">
        <v>1799823</v>
      </c>
      <c r="G223" s="50">
        <v>3717260</v>
      </c>
      <c r="H223" s="41"/>
      <c r="I223" s="35"/>
    </row>
    <row r="224" spans="1:9" ht="24" x14ac:dyDescent="0.25">
      <c r="A224" s="48">
        <v>36</v>
      </c>
      <c r="B224" s="48" t="s">
        <v>102</v>
      </c>
      <c r="C224" s="57" t="s">
        <v>319</v>
      </c>
      <c r="D224" s="50">
        <v>322</v>
      </c>
      <c r="E224" s="50">
        <v>1582</v>
      </c>
      <c r="F224" s="50">
        <v>2105911</v>
      </c>
      <c r="G224" s="50">
        <v>3811508</v>
      </c>
      <c r="H224" s="41"/>
      <c r="I224" s="35"/>
    </row>
    <row r="225" spans="1:9" x14ac:dyDescent="0.25">
      <c r="A225" s="48">
        <v>36</v>
      </c>
      <c r="B225" s="48" t="s">
        <v>178</v>
      </c>
      <c r="C225" s="57" t="s">
        <v>320</v>
      </c>
      <c r="D225" s="50">
        <v>29</v>
      </c>
      <c r="E225" s="50">
        <v>114</v>
      </c>
      <c r="F225" s="50">
        <v>403627</v>
      </c>
      <c r="G225" s="50">
        <v>587927</v>
      </c>
      <c r="H225" s="41"/>
      <c r="I225" s="35"/>
    </row>
    <row r="226" spans="1:9" x14ac:dyDescent="0.25">
      <c r="A226" s="48">
        <v>36</v>
      </c>
      <c r="B226" s="48" t="s">
        <v>178</v>
      </c>
      <c r="C226" s="57" t="s">
        <v>212</v>
      </c>
      <c r="D226" s="50">
        <v>185</v>
      </c>
      <c r="E226" s="50">
        <v>1542</v>
      </c>
      <c r="F226" s="50">
        <v>2441762</v>
      </c>
      <c r="G226" s="50">
        <v>4392046</v>
      </c>
      <c r="H226" s="41"/>
      <c r="I226" s="35"/>
    </row>
    <row r="227" spans="1:9" x14ac:dyDescent="0.25">
      <c r="A227" s="48">
        <v>36</v>
      </c>
      <c r="B227" s="48" t="s">
        <v>178</v>
      </c>
      <c r="C227" s="57" t="s">
        <v>321</v>
      </c>
      <c r="D227" s="50">
        <v>24</v>
      </c>
      <c r="E227" s="50">
        <v>170</v>
      </c>
      <c r="F227" s="50">
        <v>190687</v>
      </c>
      <c r="G227" s="50">
        <v>281917</v>
      </c>
      <c r="H227" s="41"/>
      <c r="I227" s="35"/>
    </row>
    <row r="228" spans="1:9" x14ac:dyDescent="0.25">
      <c r="A228" s="48">
        <v>36</v>
      </c>
      <c r="B228" s="48" t="s">
        <v>178</v>
      </c>
      <c r="C228" s="57" t="s">
        <v>322</v>
      </c>
      <c r="D228" s="50">
        <v>24</v>
      </c>
      <c r="E228" s="50">
        <v>1808</v>
      </c>
      <c r="F228" s="50">
        <v>5790102</v>
      </c>
      <c r="G228" s="50">
        <v>38118743</v>
      </c>
      <c r="H228" s="41"/>
      <c r="I228" s="35"/>
    </row>
    <row r="229" spans="1:9" x14ac:dyDescent="0.25">
      <c r="A229" s="48">
        <v>36</v>
      </c>
      <c r="B229" s="48" t="s">
        <v>178</v>
      </c>
      <c r="C229" s="57" t="s">
        <v>212</v>
      </c>
      <c r="D229" s="50">
        <v>31</v>
      </c>
      <c r="E229" s="50">
        <v>883</v>
      </c>
      <c r="F229" s="50">
        <v>1057716</v>
      </c>
      <c r="G229" s="50">
        <v>1958165</v>
      </c>
      <c r="H229" s="41"/>
      <c r="I229" s="35"/>
    </row>
    <row r="230" spans="1:9" x14ac:dyDescent="0.25">
      <c r="A230" s="48">
        <v>36</v>
      </c>
      <c r="B230" s="48" t="s">
        <v>178</v>
      </c>
      <c r="C230" s="57" t="s">
        <v>323</v>
      </c>
      <c r="D230" s="50">
        <v>769</v>
      </c>
      <c r="E230" s="50">
        <v>2321</v>
      </c>
      <c r="F230" s="50">
        <v>5118675</v>
      </c>
      <c r="G230" s="50">
        <v>9642940</v>
      </c>
      <c r="H230" s="41"/>
      <c r="I230" s="35"/>
    </row>
    <row r="231" spans="1:9" ht="15.75" thickBot="1" x14ac:dyDescent="0.3">
      <c r="A231" s="49"/>
      <c r="B231" s="49"/>
      <c r="C231" s="58"/>
      <c r="D231" s="49"/>
      <c r="E231" s="49"/>
      <c r="F231" s="49"/>
      <c r="G231" s="49"/>
      <c r="H231" s="40"/>
      <c r="I231" s="35"/>
    </row>
    <row r="232" spans="1:9" ht="15.75" thickTop="1" x14ac:dyDescent="0.25">
      <c r="H232" s="41"/>
      <c r="I232" s="35"/>
    </row>
    <row r="233" spans="1:9" x14ac:dyDescent="0.25">
      <c r="A233" s="108" t="s">
        <v>324</v>
      </c>
      <c r="H233" s="41"/>
      <c r="I233" s="35"/>
    </row>
    <row r="234" spans="1:9" x14ac:dyDescent="0.25">
      <c r="H234" s="41"/>
      <c r="I234" s="35"/>
    </row>
    <row r="235" spans="1:9" ht="15" customHeight="1" x14ac:dyDescent="0.25">
      <c r="A235" s="153"/>
      <c r="B235" s="153"/>
      <c r="C235" s="153"/>
      <c r="D235" s="154" t="s">
        <v>1224</v>
      </c>
      <c r="E235" s="154" t="s">
        <v>15</v>
      </c>
      <c r="F235" s="152" t="s">
        <v>1225</v>
      </c>
      <c r="G235" s="152" t="s">
        <v>1226</v>
      </c>
      <c r="I235" s="35"/>
    </row>
    <row r="236" spans="1:9" x14ac:dyDescent="0.25">
      <c r="A236" s="153"/>
      <c r="B236" s="153"/>
      <c r="C236" s="153"/>
      <c r="D236" s="154"/>
      <c r="E236" s="154"/>
      <c r="F236" s="152"/>
      <c r="G236" s="152"/>
      <c r="I236" s="35"/>
    </row>
    <row r="237" spans="1:9" x14ac:dyDescent="0.25">
      <c r="A237" s="153"/>
      <c r="B237" s="153"/>
      <c r="C237" s="153"/>
      <c r="D237" s="154"/>
      <c r="E237" s="154"/>
      <c r="F237" s="152"/>
      <c r="G237" s="152"/>
      <c r="I237" s="35"/>
    </row>
    <row r="238" spans="1:9" x14ac:dyDescent="0.25">
      <c r="A238" s="153"/>
      <c r="B238" s="153"/>
      <c r="C238" s="153"/>
      <c r="D238" s="154"/>
      <c r="E238" s="154"/>
      <c r="F238" s="152"/>
      <c r="G238" s="152"/>
      <c r="I238" s="35"/>
    </row>
    <row r="239" spans="1:9" x14ac:dyDescent="0.25">
      <c r="A239" s="48">
        <v>15</v>
      </c>
      <c r="B239" s="48" t="s">
        <v>175</v>
      </c>
      <c r="C239" s="57" t="s">
        <v>325</v>
      </c>
      <c r="D239" s="50">
        <v>21</v>
      </c>
      <c r="E239" s="50">
        <v>26210</v>
      </c>
      <c r="F239" s="50">
        <v>90496465</v>
      </c>
      <c r="G239" s="50">
        <v>420712940</v>
      </c>
      <c r="H239" s="42"/>
      <c r="I239" s="35"/>
    </row>
    <row r="240" spans="1:9" x14ac:dyDescent="0.25">
      <c r="A240" s="48">
        <v>15</v>
      </c>
      <c r="B240" s="48" t="s">
        <v>175</v>
      </c>
      <c r="C240" s="57" t="s">
        <v>326</v>
      </c>
      <c r="D240" s="50">
        <v>227</v>
      </c>
      <c r="E240" s="50">
        <v>1683</v>
      </c>
      <c r="F240" s="50">
        <v>3299316</v>
      </c>
      <c r="G240" s="50">
        <v>19340625</v>
      </c>
      <c r="H240" s="42"/>
      <c r="I240" s="35"/>
    </row>
    <row r="241" spans="1:9" x14ac:dyDescent="0.25">
      <c r="A241" s="48">
        <v>15</v>
      </c>
      <c r="B241" s="48" t="s">
        <v>176</v>
      </c>
      <c r="C241" s="57" t="s">
        <v>327</v>
      </c>
      <c r="D241" s="50">
        <v>22</v>
      </c>
      <c r="E241" s="50">
        <v>590</v>
      </c>
      <c r="F241" s="50">
        <v>455008</v>
      </c>
      <c r="G241" s="50">
        <v>1122423</v>
      </c>
      <c r="H241" s="42"/>
      <c r="I241" s="35"/>
    </row>
    <row r="242" spans="1:9" x14ac:dyDescent="0.25">
      <c r="A242" s="48">
        <v>15</v>
      </c>
      <c r="B242" s="48" t="s">
        <v>177</v>
      </c>
      <c r="C242" s="57" t="s">
        <v>328</v>
      </c>
      <c r="D242" s="50">
        <v>130</v>
      </c>
      <c r="E242" s="50">
        <v>1791</v>
      </c>
      <c r="F242" s="50">
        <v>4256683</v>
      </c>
      <c r="G242" s="50">
        <v>16924994</v>
      </c>
      <c r="H242" s="42"/>
      <c r="I242" s="35"/>
    </row>
    <row r="243" spans="1:9" x14ac:dyDescent="0.25">
      <c r="A243" s="48">
        <v>15</v>
      </c>
      <c r="B243" s="48" t="s">
        <v>102</v>
      </c>
      <c r="C243" s="57" t="s">
        <v>329</v>
      </c>
      <c r="D243" s="50">
        <v>61</v>
      </c>
      <c r="E243" s="50">
        <v>2587</v>
      </c>
      <c r="F243" s="50">
        <v>6011642</v>
      </c>
      <c r="G243" s="50">
        <v>43765133</v>
      </c>
      <c r="H243" s="42"/>
      <c r="I243" s="35"/>
    </row>
    <row r="244" spans="1:9" x14ac:dyDescent="0.25">
      <c r="A244" s="48">
        <v>15</v>
      </c>
      <c r="B244" s="48" t="s">
        <v>178</v>
      </c>
      <c r="C244" s="57" t="s">
        <v>330</v>
      </c>
      <c r="D244" s="50">
        <v>884</v>
      </c>
      <c r="E244" s="50">
        <v>6373</v>
      </c>
      <c r="F244" s="50">
        <v>18672269</v>
      </c>
      <c r="G244" s="50">
        <v>80161467</v>
      </c>
      <c r="H244" s="42"/>
      <c r="I244" s="35"/>
    </row>
    <row r="245" spans="1:9" x14ac:dyDescent="0.25">
      <c r="A245" s="48">
        <v>15</v>
      </c>
      <c r="B245" s="48" t="s">
        <v>178</v>
      </c>
      <c r="C245" s="57" t="s">
        <v>331</v>
      </c>
      <c r="D245" s="50">
        <v>200</v>
      </c>
      <c r="E245" s="50">
        <v>388</v>
      </c>
      <c r="F245" s="50">
        <v>517593</v>
      </c>
      <c r="G245" s="50">
        <v>1593181</v>
      </c>
      <c r="H245" s="42"/>
      <c r="I245" s="35"/>
    </row>
    <row r="246" spans="1:9" x14ac:dyDescent="0.25">
      <c r="A246" s="48">
        <v>15</v>
      </c>
      <c r="B246" s="48" t="s">
        <v>179</v>
      </c>
      <c r="C246" s="57" t="s">
        <v>332</v>
      </c>
      <c r="D246" s="50">
        <v>85</v>
      </c>
      <c r="E246" s="50">
        <v>612</v>
      </c>
      <c r="F246" s="50">
        <v>1451028</v>
      </c>
      <c r="G246" s="50">
        <v>5065195</v>
      </c>
      <c r="H246" s="41"/>
      <c r="I246" s="35"/>
    </row>
    <row r="247" spans="1:9" x14ac:dyDescent="0.25">
      <c r="A247" s="48">
        <v>15</v>
      </c>
      <c r="B247" s="48" t="s">
        <v>179</v>
      </c>
      <c r="C247" s="57" t="s">
        <v>333</v>
      </c>
      <c r="D247" s="50">
        <v>233</v>
      </c>
      <c r="E247" s="50">
        <v>5402</v>
      </c>
      <c r="F247" s="50">
        <v>23616668</v>
      </c>
      <c r="G247" s="50">
        <v>144748740</v>
      </c>
      <c r="H247" s="41"/>
      <c r="I247" s="35"/>
    </row>
    <row r="248" spans="1:9" x14ac:dyDescent="0.25">
      <c r="A248" s="48">
        <v>15</v>
      </c>
      <c r="B248" s="48" t="s">
        <v>179</v>
      </c>
      <c r="C248" s="57" t="s">
        <v>334</v>
      </c>
      <c r="D248" s="50">
        <v>22</v>
      </c>
      <c r="E248" s="50">
        <v>436</v>
      </c>
      <c r="F248" s="50">
        <v>1303248</v>
      </c>
      <c r="G248" s="50">
        <v>15867442</v>
      </c>
      <c r="H248" s="41"/>
      <c r="I248" s="35"/>
    </row>
    <row r="249" spans="1:9" x14ac:dyDescent="0.25">
      <c r="A249" s="48">
        <v>15</v>
      </c>
      <c r="B249" s="48" t="s">
        <v>180</v>
      </c>
      <c r="C249" s="57" t="s">
        <v>335</v>
      </c>
      <c r="D249" s="50">
        <v>5238</v>
      </c>
      <c r="E249" s="50">
        <v>25003</v>
      </c>
      <c r="F249" s="50">
        <v>49798310</v>
      </c>
      <c r="G249" s="50">
        <v>130761052</v>
      </c>
      <c r="H249" s="41"/>
      <c r="I249" s="35"/>
    </row>
    <row r="250" spans="1:9" x14ac:dyDescent="0.25">
      <c r="A250" s="48">
        <v>15</v>
      </c>
      <c r="B250" s="48" t="s">
        <v>180</v>
      </c>
      <c r="C250" s="57" t="s">
        <v>336</v>
      </c>
      <c r="D250" s="50">
        <v>373</v>
      </c>
      <c r="E250" s="50">
        <v>1715</v>
      </c>
      <c r="F250" s="50">
        <v>3582317</v>
      </c>
      <c r="G250" s="50">
        <v>8623370</v>
      </c>
      <c r="H250" s="41"/>
      <c r="I250" s="35"/>
    </row>
    <row r="251" spans="1:9" x14ac:dyDescent="0.25">
      <c r="A251" s="48">
        <v>15</v>
      </c>
      <c r="B251" s="48" t="s">
        <v>180</v>
      </c>
      <c r="C251" s="57" t="s">
        <v>337</v>
      </c>
      <c r="D251" s="50">
        <v>38</v>
      </c>
      <c r="E251" s="50">
        <v>2369</v>
      </c>
      <c r="F251" s="50">
        <v>3468177</v>
      </c>
      <c r="G251" s="50">
        <v>9089233</v>
      </c>
      <c r="H251" s="41"/>
      <c r="I251" s="35"/>
    </row>
    <row r="252" spans="1:9" x14ac:dyDescent="0.25">
      <c r="A252" s="48">
        <v>15</v>
      </c>
      <c r="B252" s="48" t="s">
        <v>181</v>
      </c>
      <c r="C252" s="57" t="s">
        <v>338</v>
      </c>
      <c r="D252" s="50">
        <v>39</v>
      </c>
      <c r="E252" s="50">
        <v>5172</v>
      </c>
      <c r="F252" s="50">
        <v>43336436</v>
      </c>
      <c r="G252" s="50">
        <v>98739795</v>
      </c>
      <c r="H252" s="41"/>
      <c r="I252" s="35"/>
    </row>
    <row r="253" spans="1:9" ht="24" x14ac:dyDescent="0.25">
      <c r="A253" s="48">
        <v>15</v>
      </c>
      <c r="B253" s="48" t="s">
        <v>182</v>
      </c>
      <c r="C253" s="57" t="s">
        <v>339</v>
      </c>
      <c r="D253" s="50">
        <v>150</v>
      </c>
      <c r="E253" s="50">
        <v>4881</v>
      </c>
      <c r="F253" s="50">
        <v>5969581</v>
      </c>
      <c r="G253" s="50">
        <v>24434246</v>
      </c>
      <c r="H253" s="41"/>
      <c r="I253" s="35"/>
    </row>
    <row r="254" spans="1:9" x14ac:dyDescent="0.25">
      <c r="A254" s="48">
        <v>15</v>
      </c>
      <c r="B254" s="48" t="s">
        <v>183</v>
      </c>
      <c r="C254" s="57" t="s">
        <v>340</v>
      </c>
      <c r="D254" s="50">
        <v>514</v>
      </c>
      <c r="E254" s="50">
        <v>5123</v>
      </c>
      <c r="F254" s="50">
        <v>8569126</v>
      </c>
      <c r="G254" s="50">
        <v>26329038</v>
      </c>
      <c r="H254" s="41"/>
      <c r="I254" s="35"/>
    </row>
    <row r="255" spans="1:9" x14ac:dyDescent="0.25">
      <c r="A255" s="48">
        <v>15</v>
      </c>
      <c r="B255" s="48" t="s">
        <v>184</v>
      </c>
      <c r="C255" s="57" t="s">
        <v>341</v>
      </c>
      <c r="D255" s="50">
        <v>148</v>
      </c>
      <c r="E255" s="50">
        <v>1201</v>
      </c>
      <c r="F255" s="50">
        <v>2837327</v>
      </c>
      <c r="G255" s="50">
        <v>19950808</v>
      </c>
      <c r="H255" s="41"/>
      <c r="I255" s="35"/>
    </row>
    <row r="256" spans="1:9" x14ac:dyDescent="0.25">
      <c r="A256" s="48">
        <v>15</v>
      </c>
      <c r="B256" s="48" t="s">
        <v>184</v>
      </c>
      <c r="C256" s="57" t="s">
        <v>342</v>
      </c>
      <c r="D256" s="50">
        <v>79</v>
      </c>
      <c r="E256" s="50">
        <v>3013</v>
      </c>
      <c r="F256" s="50">
        <v>6095535</v>
      </c>
      <c r="G256" s="50">
        <v>34173226</v>
      </c>
      <c r="H256" s="41"/>
      <c r="I256" s="35"/>
    </row>
    <row r="257" spans="1:9" x14ac:dyDescent="0.25">
      <c r="A257" s="48">
        <v>15</v>
      </c>
      <c r="B257" s="48" t="s">
        <v>185</v>
      </c>
      <c r="C257" s="57" t="s">
        <v>343</v>
      </c>
      <c r="D257" s="50">
        <v>83</v>
      </c>
      <c r="E257" s="50">
        <v>1565</v>
      </c>
      <c r="F257" s="50">
        <v>5421095</v>
      </c>
      <c r="G257" s="50">
        <v>20668444</v>
      </c>
      <c r="H257" s="41"/>
      <c r="I257" s="35"/>
    </row>
    <row r="258" spans="1:9" x14ac:dyDescent="0.25">
      <c r="A258" s="48">
        <v>15</v>
      </c>
      <c r="B258" s="48" t="s">
        <v>1168</v>
      </c>
      <c r="C258" s="57" t="s">
        <v>344</v>
      </c>
      <c r="D258" s="50">
        <v>1692</v>
      </c>
      <c r="E258" s="50">
        <v>6393</v>
      </c>
      <c r="F258" s="50">
        <v>10295446</v>
      </c>
      <c r="G258" s="50">
        <v>29868070</v>
      </c>
      <c r="H258" s="41"/>
      <c r="I258" s="35"/>
    </row>
    <row r="259" spans="1:9" x14ac:dyDescent="0.25">
      <c r="A259" s="48">
        <v>15</v>
      </c>
      <c r="B259" s="48" t="s">
        <v>1168</v>
      </c>
      <c r="C259" s="57" t="s">
        <v>345</v>
      </c>
      <c r="D259" s="50">
        <v>59</v>
      </c>
      <c r="E259" s="50">
        <v>1117</v>
      </c>
      <c r="F259" s="50">
        <v>2829919</v>
      </c>
      <c r="G259" s="50">
        <v>14312677</v>
      </c>
      <c r="H259" s="41"/>
      <c r="I259" s="35"/>
    </row>
    <row r="260" spans="1:9" x14ac:dyDescent="0.25">
      <c r="A260" s="48">
        <v>15</v>
      </c>
      <c r="B260" s="48" t="s">
        <v>1169</v>
      </c>
      <c r="C260" s="57" t="s">
        <v>346</v>
      </c>
      <c r="D260" s="50">
        <v>18</v>
      </c>
      <c r="E260" s="50">
        <v>4131</v>
      </c>
      <c r="F260" s="50">
        <v>23217364</v>
      </c>
      <c r="G260" s="50">
        <v>34286786</v>
      </c>
      <c r="H260" s="41"/>
      <c r="I260" s="35"/>
    </row>
    <row r="261" spans="1:9" x14ac:dyDescent="0.25">
      <c r="A261" s="48">
        <v>15</v>
      </c>
      <c r="B261" s="48" t="s">
        <v>186</v>
      </c>
      <c r="C261" s="57" t="s">
        <v>347</v>
      </c>
      <c r="D261" s="50">
        <v>1050</v>
      </c>
      <c r="E261" s="50">
        <v>3773</v>
      </c>
      <c r="F261" s="50">
        <v>7618964</v>
      </c>
      <c r="G261" s="50">
        <v>12446375</v>
      </c>
      <c r="H261" s="41"/>
      <c r="I261" s="35"/>
    </row>
    <row r="262" spans="1:9" x14ac:dyDescent="0.25">
      <c r="A262" s="48">
        <v>15</v>
      </c>
      <c r="B262" s="48" t="s">
        <v>186</v>
      </c>
      <c r="C262" s="57" t="s">
        <v>348</v>
      </c>
      <c r="D262" s="50">
        <v>7</v>
      </c>
      <c r="E262" s="50">
        <v>117</v>
      </c>
      <c r="F262" s="50">
        <v>237625</v>
      </c>
      <c r="G262" s="50">
        <v>536341</v>
      </c>
      <c r="H262" s="41"/>
      <c r="I262" s="35"/>
    </row>
    <row r="263" spans="1:9" x14ac:dyDescent="0.25">
      <c r="A263" s="48">
        <v>15</v>
      </c>
      <c r="B263" s="48" t="s">
        <v>186</v>
      </c>
      <c r="C263" s="57" t="s">
        <v>349</v>
      </c>
      <c r="D263" s="50">
        <v>25</v>
      </c>
      <c r="E263" s="50">
        <v>35</v>
      </c>
      <c r="F263" s="50">
        <v>65152</v>
      </c>
      <c r="G263" s="50">
        <v>208796</v>
      </c>
      <c r="H263" s="41"/>
      <c r="I263" s="35"/>
    </row>
    <row r="264" spans="1:9" x14ac:dyDescent="0.25">
      <c r="A264" s="48">
        <v>15</v>
      </c>
      <c r="B264" s="48" t="s">
        <v>186</v>
      </c>
      <c r="C264" s="57" t="s">
        <v>350</v>
      </c>
      <c r="D264" s="50">
        <v>18</v>
      </c>
      <c r="E264" s="50">
        <v>137</v>
      </c>
      <c r="F264" s="50">
        <v>389963</v>
      </c>
      <c r="G264" s="50">
        <v>858722</v>
      </c>
      <c r="H264" s="41"/>
      <c r="I264" s="35"/>
    </row>
    <row r="265" spans="1:9" x14ac:dyDescent="0.25">
      <c r="A265" s="48">
        <v>15</v>
      </c>
      <c r="B265" s="48" t="s">
        <v>186</v>
      </c>
      <c r="C265" s="57" t="s">
        <v>351</v>
      </c>
      <c r="D265" s="50">
        <v>22</v>
      </c>
      <c r="E265" s="50">
        <v>677</v>
      </c>
      <c r="F265" s="50">
        <v>2081615</v>
      </c>
      <c r="G265" s="50">
        <v>6836471</v>
      </c>
      <c r="H265" s="41"/>
      <c r="I265" s="35"/>
    </row>
    <row r="266" spans="1:9" x14ac:dyDescent="0.25">
      <c r="A266" s="48">
        <v>15</v>
      </c>
      <c r="B266" s="48" t="s">
        <v>186</v>
      </c>
      <c r="C266" s="57" t="s">
        <v>352</v>
      </c>
      <c r="D266" s="50">
        <v>17</v>
      </c>
      <c r="E266" s="50">
        <v>195</v>
      </c>
      <c r="F266" s="50">
        <v>188554</v>
      </c>
      <c r="G266" s="50">
        <v>740528</v>
      </c>
      <c r="H266" s="41"/>
      <c r="I266" s="35"/>
    </row>
    <row r="267" spans="1:9" x14ac:dyDescent="0.25">
      <c r="A267" s="48">
        <v>15</v>
      </c>
      <c r="B267" s="48" t="s">
        <v>186</v>
      </c>
      <c r="C267" s="57" t="s">
        <v>123</v>
      </c>
      <c r="D267" s="50">
        <v>254</v>
      </c>
      <c r="E267" s="50">
        <v>1499</v>
      </c>
      <c r="F267" s="50">
        <v>3888364</v>
      </c>
      <c r="G267" s="50">
        <v>6140907</v>
      </c>
      <c r="H267" s="41"/>
      <c r="I267" s="35"/>
    </row>
    <row r="268" spans="1:9" x14ac:dyDescent="0.25">
      <c r="A268" s="48">
        <v>16</v>
      </c>
      <c r="B268" s="48" t="s">
        <v>175</v>
      </c>
      <c r="C268" s="57" t="s">
        <v>353</v>
      </c>
      <c r="D268" s="50">
        <v>152</v>
      </c>
      <c r="E268" s="50">
        <v>9074</v>
      </c>
      <c r="F268" s="50">
        <v>14361094</v>
      </c>
      <c r="G268" s="50">
        <v>49601043</v>
      </c>
      <c r="H268" s="41"/>
      <c r="I268" s="35"/>
    </row>
    <row r="269" spans="1:9" x14ac:dyDescent="0.25">
      <c r="A269" s="48">
        <v>17</v>
      </c>
      <c r="B269" s="48" t="s">
        <v>175</v>
      </c>
      <c r="C269" s="57" t="s">
        <v>354</v>
      </c>
      <c r="D269" s="50">
        <v>84</v>
      </c>
      <c r="E269" s="50">
        <v>531</v>
      </c>
      <c r="F269" s="50">
        <v>4338344</v>
      </c>
      <c r="G269" s="50">
        <v>30340769</v>
      </c>
      <c r="H269" s="41"/>
      <c r="I269" s="35"/>
    </row>
    <row r="270" spans="1:9" x14ac:dyDescent="0.25">
      <c r="A270" s="48">
        <v>17</v>
      </c>
      <c r="B270" s="48" t="s">
        <v>175</v>
      </c>
      <c r="C270" s="57" t="s">
        <v>355</v>
      </c>
      <c r="D270" s="50">
        <v>24</v>
      </c>
      <c r="E270" s="50">
        <v>1346</v>
      </c>
      <c r="F270" s="50">
        <v>3620774</v>
      </c>
      <c r="G270" s="50">
        <v>28716396</v>
      </c>
      <c r="H270" s="41"/>
      <c r="I270" s="35"/>
    </row>
    <row r="271" spans="1:9" x14ac:dyDescent="0.25">
      <c r="A271" s="48">
        <v>17</v>
      </c>
      <c r="B271" s="48" t="s">
        <v>175</v>
      </c>
      <c r="C271" s="57" t="s">
        <v>356</v>
      </c>
      <c r="D271" s="50">
        <v>148</v>
      </c>
      <c r="E271" s="50">
        <v>25055</v>
      </c>
      <c r="F271" s="50">
        <v>36984765</v>
      </c>
      <c r="G271" s="50">
        <v>109594824</v>
      </c>
      <c r="H271" s="41"/>
      <c r="I271" s="35"/>
    </row>
    <row r="272" spans="1:9" x14ac:dyDescent="0.25">
      <c r="A272" s="48">
        <v>17</v>
      </c>
      <c r="B272" s="48" t="s">
        <v>175</v>
      </c>
      <c r="C272" s="57" t="s">
        <v>357</v>
      </c>
      <c r="D272" s="50">
        <v>149</v>
      </c>
      <c r="E272" s="50">
        <v>9156</v>
      </c>
      <c r="F272" s="50">
        <v>13537264</v>
      </c>
      <c r="G272" s="50">
        <v>34266956</v>
      </c>
      <c r="H272" s="41"/>
      <c r="I272" s="35"/>
    </row>
    <row r="273" spans="1:9" x14ac:dyDescent="0.25">
      <c r="A273" s="48">
        <v>17</v>
      </c>
      <c r="B273" s="48" t="s">
        <v>175</v>
      </c>
      <c r="C273" s="57" t="s">
        <v>358</v>
      </c>
      <c r="D273" s="50">
        <v>171</v>
      </c>
      <c r="E273" s="50">
        <v>6038</v>
      </c>
      <c r="F273" s="50">
        <v>12145343</v>
      </c>
      <c r="G273" s="50">
        <v>30168681</v>
      </c>
      <c r="H273" s="41"/>
      <c r="I273" s="35"/>
    </row>
    <row r="274" spans="1:9" x14ac:dyDescent="0.25">
      <c r="A274" s="48">
        <v>17</v>
      </c>
      <c r="B274" s="48" t="s">
        <v>175</v>
      </c>
      <c r="C274" s="57" t="s">
        <v>359</v>
      </c>
      <c r="D274" s="50">
        <v>21</v>
      </c>
      <c r="E274" s="50">
        <v>710</v>
      </c>
      <c r="F274" s="50">
        <v>654325</v>
      </c>
      <c r="G274" s="50">
        <v>2365366</v>
      </c>
      <c r="H274" s="41"/>
      <c r="I274" s="35"/>
    </row>
    <row r="275" spans="1:9" x14ac:dyDescent="0.25">
      <c r="A275" s="48">
        <v>17</v>
      </c>
      <c r="B275" s="48" t="s">
        <v>175</v>
      </c>
      <c r="C275" s="57" t="s">
        <v>360</v>
      </c>
      <c r="D275" s="50">
        <v>12</v>
      </c>
      <c r="E275" s="50">
        <v>116</v>
      </c>
      <c r="F275" s="50">
        <v>245037</v>
      </c>
      <c r="G275" s="50">
        <v>2056991</v>
      </c>
      <c r="H275" s="41"/>
      <c r="I275" s="35"/>
    </row>
    <row r="276" spans="1:9" x14ac:dyDescent="0.25">
      <c r="A276" s="48">
        <v>17</v>
      </c>
      <c r="B276" s="48" t="s">
        <v>175</v>
      </c>
      <c r="C276" s="57" t="s">
        <v>361</v>
      </c>
      <c r="D276" s="50">
        <v>12</v>
      </c>
      <c r="E276" s="50">
        <v>93</v>
      </c>
      <c r="F276" s="50">
        <v>150897</v>
      </c>
      <c r="G276" s="50">
        <v>672015</v>
      </c>
      <c r="H276" s="41"/>
      <c r="I276" s="35"/>
    </row>
    <row r="277" spans="1:9" x14ac:dyDescent="0.25">
      <c r="A277" s="48">
        <v>17</v>
      </c>
      <c r="B277" s="48" t="s">
        <v>175</v>
      </c>
      <c r="C277" s="57" t="s">
        <v>362</v>
      </c>
      <c r="D277" s="50">
        <v>24</v>
      </c>
      <c r="E277" s="50">
        <v>1216</v>
      </c>
      <c r="F277" s="50">
        <v>3249713</v>
      </c>
      <c r="G277" s="50">
        <v>6154253</v>
      </c>
      <c r="H277" s="41"/>
      <c r="I277" s="35"/>
    </row>
    <row r="278" spans="1:9" x14ac:dyDescent="0.25">
      <c r="A278" s="48">
        <v>17</v>
      </c>
      <c r="B278" s="48" t="s">
        <v>176</v>
      </c>
      <c r="C278" s="57" t="s">
        <v>372</v>
      </c>
      <c r="D278" s="50">
        <v>6</v>
      </c>
      <c r="E278" s="50">
        <v>158</v>
      </c>
      <c r="F278" s="50">
        <v>259295</v>
      </c>
      <c r="G278" s="50">
        <v>902490</v>
      </c>
      <c r="H278" s="41"/>
      <c r="I278" s="35"/>
    </row>
    <row r="279" spans="1:9" x14ac:dyDescent="0.25">
      <c r="A279" s="48">
        <v>17</v>
      </c>
      <c r="B279" s="48" t="s">
        <v>176</v>
      </c>
      <c r="C279" s="57" t="s">
        <v>373</v>
      </c>
      <c r="D279" s="50">
        <v>17</v>
      </c>
      <c r="E279" s="50">
        <v>265</v>
      </c>
      <c r="F279" s="50">
        <v>426659</v>
      </c>
      <c r="G279" s="50">
        <v>938811</v>
      </c>
      <c r="H279" s="41"/>
      <c r="I279" s="35"/>
    </row>
    <row r="280" spans="1:9" x14ac:dyDescent="0.25">
      <c r="A280" s="48">
        <v>17</v>
      </c>
      <c r="B280" s="48" t="s">
        <v>176</v>
      </c>
      <c r="C280" s="57" t="s">
        <v>374</v>
      </c>
      <c r="D280" s="50">
        <v>13</v>
      </c>
      <c r="E280" s="50">
        <v>151</v>
      </c>
      <c r="F280" s="50">
        <v>195767</v>
      </c>
      <c r="G280" s="50">
        <v>432790</v>
      </c>
      <c r="H280" s="41"/>
      <c r="I280" s="35"/>
    </row>
    <row r="281" spans="1:9" x14ac:dyDescent="0.25">
      <c r="A281" s="48">
        <v>17</v>
      </c>
      <c r="B281" s="48" t="s">
        <v>176</v>
      </c>
      <c r="C281" s="57" t="s">
        <v>375</v>
      </c>
      <c r="D281" s="50">
        <v>18</v>
      </c>
      <c r="E281" s="50">
        <v>1258</v>
      </c>
      <c r="F281" s="50">
        <v>1453695</v>
      </c>
      <c r="G281" s="50">
        <v>6577845</v>
      </c>
      <c r="H281" s="41"/>
      <c r="I281" s="35"/>
    </row>
    <row r="282" spans="1:9" x14ac:dyDescent="0.25">
      <c r="A282" s="48">
        <v>17</v>
      </c>
      <c r="B282" s="48" t="s">
        <v>176</v>
      </c>
      <c r="C282" s="57" t="s">
        <v>376</v>
      </c>
      <c r="D282" s="50">
        <v>48</v>
      </c>
      <c r="E282" s="50">
        <v>204</v>
      </c>
      <c r="F282" s="50">
        <v>446671</v>
      </c>
      <c r="G282" s="50">
        <v>1375736</v>
      </c>
      <c r="H282" s="41"/>
      <c r="I282" s="35"/>
    </row>
    <row r="283" spans="1:9" x14ac:dyDescent="0.25">
      <c r="A283" s="48">
        <v>17</v>
      </c>
      <c r="B283" s="48" t="s">
        <v>176</v>
      </c>
      <c r="C283" s="57" t="s">
        <v>377</v>
      </c>
      <c r="D283" s="50">
        <v>7</v>
      </c>
      <c r="E283" s="50">
        <v>211</v>
      </c>
      <c r="F283" s="50">
        <v>161147</v>
      </c>
      <c r="G283" s="50">
        <v>499994</v>
      </c>
      <c r="H283" s="41"/>
      <c r="I283" s="35"/>
    </row>
    <row r="284" spans="1:9" x14ac:dyDescent="0.25">
      <c r="A284" s="48">
        <v>17</v>
      </c>
      <c r="B284" s="48" t="s">
        <v>176</v>
      </c>
      <c r="C284" s="57" t="s">
        <v>378</v>
      </c>
      <c r="D284" s="50">
        <v>22</v>
      </c>
      <c r="E284" s="50">
        <v>3104</v>
      </c>
      <c r="F284" s="50">
        <v>4252047</v>
      </c>
      <c r="G284" s="50">
        <v>56028422</v>
      </c>
      <c r="H284" s="41"/>
      <c r="I284" s="35"/>
    </row>
    <row r="285" spans="1:9" x14ac:dyDescent="0.25">
      <c r="A285" s="48">
        <v>17</v>
      </c>
      <c r="B285" s="48" t="s">
        <v>176</v>
      </c>
      <c r="C285" s="57" t="s">
        <v>379</v>
      </c>
      <c r="D285" s="50">
        <v>5</v>
      </c>
      <c r="E285" s="50">
        <v>146</v>
      </c>
      <c r="F285" s="50">
        <v>252743</v>
      </c>
      <c r="G285" s="50">
        <v>815187</v>
      </c>
      <c r="H285" s="41"/>
      <c r="I285" s="35"/>
    </row>
    <row r="286" spans="1:9" x14ac:dyDescent="0.25">
      <c r="A286" s="48">
        <v>17</v>
      </c>
      <c r="B286" s="48" t="s">
        <v>176</v>
      </c>
      <c r="C286" s="57" t="s">
        <v>394</v>
      </c>
      <c r="D286" s="50">
        <v>142</v>
      </c>
      <c r="E286" s="50">
        <v>586</v>
      </c>
      <c r="F286" s="50">
        <v>826834</v>
      </c>
      <c r="G286" s="50">
        <v>953714</v>
      </c>
      <c r="H286" s="41"/>
      <c r="I286" s="35"/>
    </row>
    <row r="287" spans="1:9" x14ac:dyDescent="0.25">
      <c r="A287" s="48">
        <v>17</v>
      </c>
      <c r="B287" s="48" t="s">
        <v>176</v>
      </c>
      <c r="C287" s="57" t="s">
        <v>351</v>
      </c>
      <c r="D287" s="50">
        <v>42</v>
      </c>
      <c r="E287" s="50">
        <v>646</v>
      </c>
      <c r="F287" s="50">
        <v>868038</v>
      </c>
      <c r="G287" s="50">
        <v>2408304</v>
      </c>
      <c r="H287" s="41"/>
      <c r="I287" s="35"/>
    </row>
    <row r="288" spans="1:9" x14ac:dyDescent="0.25">
      <c r="A288" s="48">
        <v>17</v>
      </c>
      <c r="B288" s="48" t="s">
        <v>176</v>
      </c>
      <c r="C288" s="57" t="s">
        <v>395</v>
      </c>
      <c r="D288" s="50">
        <v>124</v>
      </c>
      <c r="E288" s="50">
        <v>451</v>
      </c>
      <c r="F288" s="50">
        <v>1309557</v>
      </c>
      <c r="G288" s="50">
        <v>4242291</v>
      </c>
      <c r="H288" s="41"/>
      <c r="I288" s="35"/>
    </row>
    <row r="289" spans="1:9" x14ac:dyDescent="0.25">
      <c r="A289" s="48">
        <v>18</v>
      </c>
      <c r="B289" s="48" t="s">
        <v>175</v>
      </c>
      <c r="C289" s="57" t="s">
        <v>380</v>
      </c>
      <c r="D289" s="50">
        <v>96</v>
      </c>
      <c r="E289" s="50">
        <v>6677</v>
      </c>
      <c r="F289" s="50">
        <v>12707876</v>
      </c>
      <c r="G289" s="50">
        <v>28112357</v>
      </c>
      <c r="H289" s="41"/>
      <c r="I289" s="35"/>
    </row>
    <row r="290" spans="1:9" x14ac:dyDescent="0.25">
      <c r="A290" s="48">
        <v>18</v>
      </c>
      <c r="B290" s="48" t="s">
        <v>175</v>
      </c>
      <c r="C290" s="57" t="s">
        <v>381</v>
      </c>
      <c r="D290" s="50">
        <v>168</v>
      </c>
      <c r="E290" s="50">
        <v>667</v>
      </c>
      <c r="F290" s="50">
        <v>3786049</v>
      </c>
      <c r="G290" s="50">
        <v>11006986</v>
      </c>
      <c r="H290" s="41"/>
      <c r="I290" s="35"/>
    </row>
    <row r="291" spans="1:9" x14ac:dyDescent="0.25">
      <c r="A291" s="48">
        <v>18</v>
      </c>
      <c r="B291" s="48" t="s">
        <v>175</v>
      </c>
      <c r="C291" s="57" t="s">
        <v>382</v>
      </c>
      <c r="D291" s="50">
        <v>23</v>
      </c>
      <c r="E291" s="50">
        <v>92</v>
      </c>
      <c r="F291" s="50">
        <v>575556</v>
      </c>
      <c r="G291" s="50">
        <v>2187643</v>
      </c>
      <c r="H291" s="41"/>
      <c r="I291" s="35"/>
    </row>
    <row r="292" spans="1:9" x14ac:dyDescent="0.25">
      <c r="A292" s="48">
        <v>18</v>
      </c>
      <c r="B292" s="48" t="s">
        <v>175</v>
      </c>
      <c r="C292" s="57" t="s">
        <v>383</v>
      </c>
      <c r="D292" s="50">
        <v>2083</v>
      </c>
      <c r="E292" s="50">
        <v>6125</v>
      </c>
      <c r="F292" s="50">
        <v>22946816</v>
      </c>
      <c r="G292" s="50">
        <v>48103468</v>
      </c>
      <c r="H292" s="41"/>
      <c r="I292" s="35"/>
    </row>
    <row r="293" spans="1:9" x14ac:dyDescent="0.25">
      <c r="A293" s="48">
        <v>18</v>
      </c>
      <c r="B293" s="48" t="s">
        <v>175</v>
      </c>
      <c r="C293" s="57" t="s">
        <v>384</v>
      </c>
      <c r="D293" s="50">
        <v>248</v>
      </c>
      <c r="E293" s="50">
        <v>1245</v>
      </c>
      <c r="F293" s="50">
        <v>11208679</v>
      </c>
      <c r="G293" s="50">
        <v>38278859</v>
      </c>
      <c r="H293" s="41"/>
      <c r="I293" s="35"/>
    </row>
    <row r="294" spans="1:9" x14ac:dyDescent="0.25">
      <c r="A294" s="48">
        <v>18</v>
      </c>
      <c r="B294" s="48" t="s">
        <v>175</v>
      </c>
      <c r="C294" s="57" t="s">
        <v>385</v>
      </c>
      <c r="D294" s="50">
        <v>231</v>
      </c>
      <c r="E294" s="50">
        <v>2247</v>
      </c>
      <c r="F294" s="50">
        <v>2828683</v>
      </c>
      <c r="G294" s="50">
        <v>5462210</v>
      </c>
      <c r="H294" s="41"/>
      <c r="I294" s="35"/>
    </row>
    <row r="295" spans="1:9" x14ac:dyDescent="0.25">
      <c r="A295" s="48">
        <v>18</v>
      </c>
      <c r="B295" s="48" t="s">
        <v>175</v>
      </c>
      <c r="C295" s="57" t="s">
        <v>386</v>
      </c>
      <c r="D295" s="50">
        <v>100</v>
      </c>
      <c r="E295" s="50">
        <v>1257</v>
      </c>
      <c r="F295" s="50">
        <v>4161351</v>
      </c>
      <c r="G295" s="50">
        <v>12958234</v>
      </c>
      <c r="H295" s="41"/>
      <c r="I295" s="35"/>
    </row>
    <row r="296" spans="1:9" x14ac:dyDescent="0.25">
      <c r="A296" s="48">
        <v>18</v>
      </c>
      <c r="B296" s="48" t="s">
        <v>175</v>
      </c>
      <c r="C296" s="57" t="s">
        <v>387</v>
      </c>
      <c r="D296" s="50">
        <v>87</v>
      </c>
      <c r="E296" s="50">
        <v>1026</v>
      </c>
      <c r="F296" s="50">
        <v>1389668</v>
      </c>
      <c r="G296" s="50">
        <v>3726276</v>
      </c>
      <c r="H296" s="41"/>
      <c r="I296" s="35"/>
    </row>
    <row r="297" spans="1:9" x14ac:dyDescent="0.25">
      <c r="A297" s="48">
        <v>18</v>
      </c>
      <c r="B297" s="48" t="s">
        <v>175</v>
      </c>
      <c r="C297" s="57" t="s">
        <v>388</v>
      </c>
      <c r="D297" s="50">
        <v>18</v>
      </c>
      <c r="E297" s="50">
        <v>1875</v>
      </c>
      <c r="F297" s="50">
        <v>9079755</v>
      </c>
      <c r="G297" s="50">
        <v>25411175</v>
      </c>
      <c r="H297" s="41"/>
      <c r="I297" s="35"/>
    </row>
    <row r="298" spans="1:9" x14ac:dyDescent="0.25">
      <c r="A298" s="48">
        <v>18</v>
      </c>
      <c r="B298" s="48" t="s">
        <v>175</v>
      </c>
      <c r="C298" s="57" t="s">
        <v>389</v>
      </c>
      <c r="D298" s="50">
        <v>16</v>
      </c>
      <c r="E298" s="50">
        <v>100</v>
      </c>
      <c r="F298" s="50">
        <v>336514</v>
      </c>
      <c r="G298" s="50">
        <v>988671</v>
      </c>
      <c r="H298" s="41"/>
      <c r="I298" s="35"/>
    </row>
    <row r="299" spans="1:9" x14ac:dyDescent="0.25">
      <c r="A299" s="48">
        <v>18</v>
      </c>
      <c r="B299" s="48" t="s">
        <v>175</v>
      </c>
      <c r="C299" s="57" t="s">
        <v>390</v>
      </c>
      <c r="D299" s="50">
        <v>43</v>
      </c>
      <c r="E299" s="50">
        <v>148</v>
      </c>
      <c r="F299" s="50">
        <v>235748</v>
      </c>
      <c r="G299" s="50">
        <v>681333</v>
      </c>
      <c r="H299" s="41"/>
      <c r="I299" s="35"/>
    </row>
    <row r="300" spans="1:9" x14ac:dyDescent="0.25">
      <c r="A300" s="48">
        <v>18</v>
      </c>
      <c r="B300" s="48" t="s">
        <v>175</v>
      </c>
      <c r="C300" s="57" t="s">
        <v>391</v>
      </c>
      <c r="D300" s="50">
        <v>34</v>
      </c>
      <c r="E300" s="50">
        <v>2326</v>
      </c>
      <c r="F300" s="50">
        <v>4067077</v>
      </c>
      <c r="G300" s="50">
        <v>9548332</v>
      </c>
      <c r="H300" s="41"/>
      <c r="I300" s="35"/>
    </row>
    <row r="301" spans="1:9" x14ac:dyDescent="0.25">
      <c r="A301" s="48">
        <v>18</v>
      </c>
      <c r="B301" s="48" t="s">
        <v>175</v>
      </c>
      <c r="C301" s="57" t="s">
        <v>392</v>
      </c>
      <c r="D301" s="50">
        <v>225</v>
      </c>
      <c r="E301" s="50">
        <v>1100</v>
      </c>
      <c r="F301" s="50">
        <v>1499638</v>
      </c>
      <c r="G301" s="50">
        <v>2919279</v>
      </c>
      <c r="H301" s="41"/>
      <c r="I301" s="35"/>
    </row>
    <row r="302" spans="1:9" x14ac:dyDescent="0.25">
      <c r="A302" s="48">
        <v>18</v>
      </c>
      <c r="B302" s="48" t="s">
        <v>175</v>
      </c>
      <c r="C302" s="57" t="s">
        <v>393</v>
      </c>
      <c r="D302" s="50">
        <v>11</v>
      </c>
      <c r="E302" s="50">
        <v>622</v>
      </c>
      <c r="F302" s="50">
        <v>624226</v>
      </c>
      <c r="G302" s="50">
        <v>1986461</v>
      </c>
      <c r="H302" s="41"/>
      <c r="I302" s="35"/>
    </row>
    <row r="303" spans="1:9" x14ac:dyDescent="0.25">
      <c r="A303" s="48">
        <v>19</v>
      </c>
      <c r="B303" s="48" t="s">
        <v>175</v>
      </c>
      <c r="C303" s="57" t="s">
        <v>363</v>
      </c>
      <c r="D303" s="50">
        <v>254</v>
      </c>
      <c r="E303" s="50">
        <v>6627</v>
      </c>
      <c r="F303" s="50">
        <v>7463338</v>
      </c>
      <c r="G303" s="50">
        <v>27204770</v>
      </c>
      <c r="H303" s="41"/>
      <c r="I303" s="35"/>
    </row>
    <row r="304" spans="1:9" x14ac:dyDescent="0.25">
      <c r="A304" s="48">
        <v>19</v>
      </c>
      <c r="B304" s="48" t="s">
        <v>175</v>
      </c>
      <c r="C304" s="57" t="s">
        <v>364</v>
      </c>
      <c r="D304" s="50">
        <v>2</v>
      </c>
      <c r="E304" s="50">
        <v>97</v>
      </c>
      <c r="F304" s="50">
        <v>120607</v>
      </c>
      <c r="G304" s="50">
        <v>302436</v>
      </c>
      <c r="H304" s="41"/>
      <c r="I304" s="35"/>
    </row>
    <row r="305" spans="1:9" x14ac:dyDescent="0.25">
      <c r="A305" s="48">
        <v>19</v>
      </c>
      <c r="B305" s="48" t="s">
        <v>175</v>
      </c>
      <c r="C305" s="57" t="s">
        <v>365</v>
      </c>
      <c r="D305" s="50">
        <v>457</v>
      </c>
      <c r="E305" s="50">
        <v>12878</v>
      </c>
      <c r="F305" s="50">
        <v>23513169</v>
      </c>
      <c r="G305" s="50">
        <v>48914545</v>
      </c>
      <c r="H305" s="41"/>
      <c r="I305" s="35"/>
    </row>
    <row r="306" spans="1:9" x14ac:dyDescent="0.25">
      <c r="A306" s="48">
        <v>19</v>
      </c>
      <c r="B306" s="48" t="s">
        <v>175</v>
      </c>
      <c r="C306" s="57" t="s">
        <v>366</v>
      </c>
      <c r="D306" s="50">
        <v>122</v>
      </c>
      <c r="E306" s="50">
        <v>161</v>
      </c>
      <c r="F306" s="50">
        <v>381059</v>
      </c>
      <c r="G306" s="50">
        <v>518050</v>
      </c>
      <c r="H306" s="41"/>
      <c r="I306" s="35"/>
    </row>
    <row r="307" spans="1:9" x14ac:dyDescent="0.25">
      <c r="A307" s="48">
        <v>19</v>
      </c>
      <c r="B307" s="48" t="s">
        <v>175</v>
      </c>
      <c r="C307" s="57" t="s">
        <v>367</v>
      </c>
      <c r="D307" s="50">
        <v>10</v>
      </c>
      <c r="E307" s="50">
        <v>156</v>
      </c>
      <c r="F307" s="50">
        <v>313304</v>
      </c>
      <c r="G307" s="50">
        <v>576115</v>
      </c>
      <c r="H307" s="41"/>
      <c r="I307" s="35"/>
    </row>
    <row r="308" spans="1:9" x14ac:dyDescent="0.25">
      <c r="A308" s="48">
        <v>19</v>
      </c>
      <c r="B308" s="48" t="s">
        <v>176</v>
      </c>
      <c r="C308" s="57" t="s">
        <v>368</v>
      </c>
      <c r="D308" s="50">
        <v>164</v>
      </c>
      <c r="E308" s="50">
        <v>3899</v>
      </c>
      <c r="F308" s="50">
        <v>7409842</v>
      </c>
      <c r="G308" s="50">
        <v>32688455</v>
      </c>
      <c r="H308" s="41"/>
      <c r="I308" s="35"/>
    </row>
    <row r="309" spans="1:9" x14ac:dyDescent="0.25">
      <c r="A309" s="48">
        <v>19</v>
      </c>
      <c r="B309" s="48" t="s">
        <v>176</v>
      </c>
      <c r="C309" s="57" t="s">
        <v>369</v>
      </c>
      <c r="D309" s="50">
        <v>299</v>
      </c>
      <c r="E309" s="50">
        <v>2013</v>
      </c>
      <c r="F309" s="50">
        <v>3522156</v>
      </c>
      <c r="G309" s="50">
        <v>9168786</v>
      </c>
      <c r="H309" s="41"/>
      <c r="I309" s="35"/>
    </row>
    <row r="310" spans="1:9" x14ac:dyDescent="0.25">
      <c r="A310" s="48">
        <v>19</v>
      </c>
      <c r="B310" s="48" t="s">
        <v>176</v>
      </c>
      <c r="C310" s="57" t="s">
        <v>370</v>
      </c>
      <c r="D310" s="50">
        <v>9</v>
      </c>
      <c r="E310" s="50">
        <v>64</v>
      </c>
      <c r="F310" s="50">
        <v>183860</v>
      </c>
      <c r="G310" s="50">
        <v>464114</v>
      </c>
      <c r="H310" s="41"/>
      <c r="I310" s="35"/>
    </row>
    <row r="311" spans="1:9" x14ac:dyDescent="0.25">
      <c r="A311" s="48">
        <v>19</v>
      </c>
      <c r="B311" s="48" t="s">
        <v>176</v>
      </c>
      <c r="C311" s="57" t="s">
        <v>371</v>
      </c>
      <c r="D311" s="50">
        <v>36</v>
      </c>
      <c r="E311" s="50">
        <v>504</v>
      </c>
      <c r="F311" s="50">
        <v>499443</v>
      </c>
      <c r="G311" s="50">
        <v>1074318</v>
      </c>
      <c r="H311" s="41"/>
      <c r="I311" s="35"/>
    </row>
    <row r="312" spans="1:9" x14ac:dyDescent="0.25">
      <c r="A312" s="48">
        <v>20</v>
      </c>
      <c r="B312" s="48" t="s">
        <v>175</v>
      </c>
      <c r="C312" s="57" t="s">
        <v>396</v>
      </c>
      <c r="D312" s="50">
        <v>236</v>
      </c>
      <c r="E312" s="50">
        <v>8193</v>
      </c>
      <c r="F312" s="50">
        <v>13765686</v>
      </c>
      <c r="G312" s="50">
        <v>14429715</v>
      </c>
      <c r="H312" s="41"/>
      <c r="I312" s="35"/>
    </row>
    <row r="313" spans="1:9" x14ac:dyDescent="0.25">
      <c r="A313" s="48">
        <v>20</v>
      </c>
      <c r="B313" s="48" t="s">
        <v>175</v>
      </c>
      <c r="C313" s="57" t="s">
        <v>397</v>
      </c>
      <c r="D313" s="50">
        <v>308</v>
      </c>
      <c r="E313" s="50">
        <v>2616</v>
      </c>
      <c r="F313" s="50">
        <v>4711034</v>
      </c>
      <c r="G313" s="50">
        <v>16050975</v>
      </c>
      <c r="H313" s="41"/>
      <c r="I313" s="35"/>
    </row>
    <row r="314" spans="1:9" x14ac:dyDescent="0.25">
      <c r="A314" s="48">
        <v>20</v>
      </c>
      <c r="B314" s="48" t="s">
        <v>175</v>
      </c>
      <c r="C314" s="57" t="s">
        <v>398</v>
      </c>
      <c r="D314" s="50">
        <v>18</v>
      </c>
      <c r="E314" s="50">
        <v>45</v>
      </c>
      <c r="F314" s="50">
        <v>97733</v>
      </c>
      <c r="G314" s="50">
        <v>132950</v>
      </c>
      <c r="H314" s="41"/>
      <c r="I314" s="35"/>
    </row>
    <row r="315" spans="1:9" x14ac:dyDescent="0.25">
      <c r="A315" s="48">
        <v>20</v>
      </c>
      <c r="B315" s="48" t="s">
        <v>176</v>
      </c>
      <c r="C315" s="57" t="s">
        <v>399</v>
      </c>
      <c r="D315" s="50">
        <v>622</v>
      </c>
      <c r="E315" s="50">
        <v>2273</v>
      </c>
      <c r="F315" s="50">
        <v>4483199</v>
      </c>
      <c r="G315" s="50">
        <v>8857616</v>
      </c>
      <c r="H315" s="41"/>
      <c r="I315" s="35"/>
    </row>
    <row r="316" spans="1:9" x14ac:dyDescent="0.25">
      <c r="A316" s="48">
        <v>20</v>
      </c>
      <c r="B316" s="48" t="s">
        <v>176</v>
      </c>
      <c r="C316" s="57" t="s">
        <v>400</v>
      </c>
      <c r="D316" s="50">
        <v>14</v>
      </c>
      <c r="E316" s="50">
        <v>170</v>
      </c>
      <c r="F316" s="50">
        <v>284133</v>
      </c>
      <c r="G316" s="50">
        <v>1144461</v>
      </c>
      <c r="H316" s="41"/>
      <c r="I316" s="35"/>
    </row>
    <row r="317" spans="1:9" x14ac:dyDescent="0.25">
      <c r="A317" s="48">
        <v>20</v>
      </c>
      <c r="B317" s="48" t="s">
        <v>176</v>
      </c>
      <c r="C317" s="57" t="s">
        <v>401</v>
      </c>
      <c r="D317" s="50">
        <v>1107</v>
      </c>
      <c r="E317" s="50">
        <v>2419</v>
      </c>
      <c r="F317" s="50">
        <v>5355203</v>
      </c>
      <c r="G317" s="50">
        <v>8840000</v>
      </c>
      <c r="H317" s="41"/>
      <c r="I317" s="35"/>
    </row>
    <row r="318" spans="1:9" x14ac:dyDescent="0.25">
      <c r="A318" s="48">
        <v>20</v>
      </c>
      <c r="B318" s="48" t="s">
        <v>177</v>
      </c>
      <c r="C318" s="57" t="s">
        <v>402</v>
      </c>
      <c r="D318" s="50">
        <v>216</v>
      </c>
      <c r="E318" s="50">
        <v>3690</v>
      </c>
      <c r="F318" s="50">
        <v>5422487</v>
      </c>
      <c r="G318" s="50">
        <v>14107353</v>
      </c>
      <c r="H318" s="41"/>
      <c r="I318" s="35"/>
    </row>
    <row r="319" spans="1:9" x14ac:dyDescent="0.25">
      <c r="A319" s="48">
        <v>20</v>
      </c>
      <c r="B319" s="48" t="s">
        <v>177</v>
      </c>
      <c r="C319" s="57" t="s">
        <v>403</v>
      </c>
      <c r="D319" s="50">
        <v>58</v>
      </c>
      <c r="E319" s="50">
        <v>850</v>
      </c>
      <c r="F319" s="50">
        <v>1536098</v>
      </c>
      <c r="G319" s="50">
        <v>5951577</v>
      </c>
      <c r="H319" s="41"/>
      <c r="I319" s="35"/>
    </row>
    <row r="320" spans="1:9" x14ac:dyDescent="0.25">
      <c r="A320" s="48">
        <v>20</v>
      </c>
      <c r="B320" s="48" t="s">
        <v>177</v>
      </c>
      <c r="C320" s="57" t="s">
        <v>404</v>
      </c>
      <c r="D320" s="50">
        <v>16</v>
      </c>
      <c r="E320" s="50">
        <v>188</v>
      </c>
      <c r="F320" s="50">
        <v>278739</v>
      </c>
      <c r="G320" s="50">
        <v>668100</v>
      </c>
      <c r="H320" s="41"/>
      <c r="I320" s="35"/>
    </row>
    <row r="321" spans="1:9" x14ac:dyDescent="0.25">
      <c r="A321" s="48">
        <v>20</v>
      </c>
      <c r="B321" s="48" t="s">
        <v>102</v>
      </c>
      <c r="C321" s="57" t="s">
        <v>405</v>
      </c>
      <c r="D321" s="50">
        <v>73</v>
      </c>
      <c r="E321" s="50">
        <v>592</v>
      </c>
      <c r="F321" s="50">
        <v>1070472</v>
      </c>
      <c r="G321" s="50">
        <v>1883883</v>
      </c>
      <c r="H321" s="41"/>
      <c r="I321" s="35"/>
    </row>
    <row r="322" spans="1:9" x14ac:dyDescent="0.25">
      <c r="A322" s="48">
        <v>20</v>
      </c>
      <c r="B322" s="48" t="s">
        <v>102</v>
      </c>
      <c r="C322" s="57" t="s">
        <v>406</v>
      </c>
      <c r="D322" s="50">
        <v>16</v>
      </c>
      <c r="E322" s="50">
        <v>257</v>
      </c>
      <c r="F322" s="50">
        <v>342364</v>
      </c>
      <c r="G322" s="50">
        <v>1105317</v>
      </c>
      <c r="H322" s="41"/>
      <c r="I322" s="35"/>
    </row>
    <row r="323" spans="1:9" x14ac:dyDescent="0.25">
      <c r="A323" s="48">
        <v>20</v>
      </c>
      <c r="B323" s="48" t="s">
        <v>102</v>
      </c>
      <c r="C323" s="57" t="s">
        <v>407</v>
      </c>
      <c r="D323" s="50">
        <v>178</v>
      </c>
      <c r="E323" s="50">
        <v>1094</v>
      </c>
      <c r="F323" s="50">
        <v>1534315</v>
      </c>
      <c r="G323" s="50">
        <v>2898338</v>
      </c>
      <c r="H323" s="41"/>
      <c r="I323" s="35"/>
    </row>
    <row r="324" spans="1:9" x14ac:dyDescent="0.25">
      <c r="A324" s="48">
        <v>20</v>
      </c>
      <c r="B324" s="48" t="s">
        <v>102</v>
      </c>
      <c r="C324" s="57" t="s">
        <v>408</v>
      </c>
      <c r="D324" s="50">
        <v>212</v>
      </c>
      <c r="E324" s="50">
        <v>1127</v>
      </c>
      <c r="F324" s="50">
        <v>1557129</v>
      </c>
      <c r="G324" s="50">
        <v>3589602</v>
      </c>
      <c r="H324" s="41"/>
      <c r="I324" s="35"/>
    </row>
    <row r="325" spans="1:9" x14ac:dyDescent="0.25">
      <c r="A325" s="48">
        <v>21</v>
      </c>
      <c r="B325" s="48" t="s">
        <v>176</v>
      </c>
      <c r="C325" s="57" t="s">
        <v>253</v>
      </c>
      <c r="D325" s="50">
        <v>22</v>
      </c>
      <c r="E325" s="50">
        <v>2770</v>
      </c>
      <c r="F325" s="50">
        <v>5755558</v>
      </c>
      <c r="G325" s="50">
        <v>16879267</v>
      </c>
      <c r="H325" s="41"/>
      <c r="I325" s="35"/>
    </row>
    <row r="326" spans="1:9" x14ac:dyDescent="0.25">
      <c r="A326" s="48">
        <v>21</v>
      </c>
      <c r="B326" s="48" t="s">
        <v>176</v>
      </c>
      <c r="C326" s="57" t="s">
        <v>409</v>
      </c>
      <c r="D326" s="50">
        <v>96</v>
      </c>
      <c r="E326" s="50">
        <v>2558</v>
      </c>
      <c r="F326" s="50">
        <v>3422597</v>
      </c>
      <c r="G326" s="50">
        <v>7709289</v>
      </c>
      <c r="H326" s="41"/>
      <c r="I326" s="35"/>
    </row>
    <row r="327" spans="1:9" x14ac:dyDescent="0.25">
      <c r="A327" s="48">
        <v>21</v>
      </c>
      <c r="B327" s="48" t="s">
        <v>177</v>
      </c>
      <c r="C327" s="57" t="s">
        <v>410</v>
      </c>
      <c r="D327" s="50">
        <v>48</v>
      </c>
      <c r="E327" s="50">
        <v>1051</v>
      </c>
      <c r="F327" s="50">
        <v>1602379</v>
      </c>
      <c r="G327" s="50">
        <v>4720231</v>
      </c>
      <c r="H327" s="41"/>
      <c r="I327" s="35"/>
    </row>
    <row r="328" spans="1:9" x14ac:dyDescent="0.25">
      <c r="A328" s="48">
        <v>21</v>
      </c>
      <c r="B328" s="48" t="s">
        <v>177</v>
      </c>
      <c r="C328" s="57" t="s">
        <v>411</v>
      </c>
      <c r="D328" s="50">
        <v>42</v>
      </c>
      <c r="E328" s="50">
        <v>812</v>
      </c>
      <c r="F328" s="50">
        <v>1441221</v>
      </c>
      <c r="G328" s="50">
        <v>3825774</v>
      </c>
      <c r="H328" s="41"/>
      <c r="I328" s="35"/>
    </row>
    <row r="329" spans="1:9" x14ac:dyDescent="0.25">
      <c r="A329" s="48">
        <v>22</v>
      </c>
      <c r="B329" s="48" t="s">
        <v>175</v>
      </c>
      <c r="C329" s="57" t="s">
        <v>142</v>
      </c>
      <c r="D329" s="50">
        <v>1285</v>
      </c>
      <c r="E329" s="50">
        <v>14236</v>
      </c>
      <c r="F329" s="50">
        <v>38151902</v>
      </c>
      <c r="G329" s="50">
        <v>59953056</v>
      </c>
      <c r="H329" s="41"/>
      <c r="I329" s="35"/>
    </row>
    <row r="330" spans="1:9" x14ac:dyDescent="0.25">
      <c r="A330" s="48">
        <v>22</v>
      </c>
      <c r="B330" s="48" t="s">
        <v>176</v>
      </c>
      <c r="C330" s="57" t="s">
        <v>412</v>
      </c>
      <c r="D330" s="50">
        <v>850</v>
      </c>
      <c r="E330" s="50">
        <v>12167</v>
      </c>
      <c r="F330" s="50">
        <v>59236538</v>
      </c>
      <c r="G330" s="50">
        <v>78842135</v>
      </c>
      <c r="H330" s="41"/>
      <c r="I330" s="35"/>
    </row>
    <row r="331" spans="1:9" x14ac:dyDescent="0.25">
      <c r="A331" s="48">
        <v>22</v>
      </c>
      <c r="B331" s="48" t="s">
        <v>177</v>
      </c>
      <c r="C331" s="57" t="s">
        <v>413</v>
      </c>
      <c r="D331" s="50">
        <v>59</v>
      </c>
      <c r="E331" s="50">
        <v>493</v>
      </c>
      <c r="F331" s="50">
        <v>1211522</v>
      </c>
      <c r="G331" s="50">
        <v>1700963</v>
      </c>
      <c r="H331" s="41"/>
      <c r="I331" s="35"/>
    </row>
    <row r="332" spans="1:9" x14ac:dyDescent="0.25">
      <c r="A332" s="48">
        <v>23</v>
      </c>
      <c r="B332" s="48" t="s">
        <v>175</v>
      </c>
      <c r="C332" s="57" t="s">
        <v>414</v>
      </c>
      <c r="D332" s="50">
        <v>18</v>
      </c>
      <c r="E332" s="50">
        <v>3861</v>
      </c>
      <c r="F332" s="50">
        <v>18486352</v>
      </c>
      <c r="G332" s="50">
        <v>116606698</v>
      </c>
      <c r="H332" s="41"/>
      <c r="I332" s="35"/>
    </row>
    <row r="333" spans="1:9" ht="24" x14ac:dyDescent="0.25">
      <c r="A333" s="48">
        <v>24</v>
      </c>
      <c r="B333" s="48" t="s">
        <v>175</v>
      </c>
      <c r="C333" s="57" t="s">
        <v>416</v>
      </c>
      <c r="D333" s="50">
        <v>105</v>
      </c>
      <c r="E333" s="50">
        <v>1793</v>
      </c>
      <c r="F333" s="50">
        <v>3657476</v>
      </c>
      <c r="G333" s="50">
        <v>13251508</v>
      </c>
      <c r="H333" s="41"/>
      <c r="I333" s="35"/>
    </row>
    <row r="334" spans="1:9" x14ac:dyDescent="0.25">
      <c r="A334" s="48">
        <v>24</v>
      </c>
      <c r="B334" s="48" t="s">
        <v>175</v>
      </c>
      <c r="C334" s="57" t="s">
        <v>417</v>
      </c>
      <c r="D334" s="50">
        <v>239</v>
      </c>
      <c r="E334" s="50">
        <v>1889</v>
      </c>
      <c r="F334" s="50">
        <v>4658353</v>
      </c>
      <c r="G334" s="50">
        <v>22820176</v>
      </c>
      <c r="H334" s="41"/>
      <c r="I334" s="35"/>
    </row>
    <row r="335" spans="1:9" x14ac:dyDescent="0.25">
      <c r="A335" s="48">
        <v>24</v>
      </c>
      <c r="B335" s="48" t="s">
        <v>176</v>
      </c>
      <c r="C335" s="57" t="s">
        <v>418</v>
      </c>
      <c r="D335" s="50">
        <v>121</v>
      </c>
      <c r="E335" s="50">
        <v>2367</v>
      </c>
      <c r="F335" s="50">
        <v>6017295</v>
      </c>
      <c r="G335" s="50">
        <v>13887210</v>
      </c>
      <c r="H335" s="41"/>
      <c r="I335" s="35"/>
    </row>
    <row r="336" spans="1:9" x14ac:dyDescent="0.25">
      <c r="A336" s="48">
        <v>24</v>
      </c>
      <c r="B336" s="48" t="s">
        <v>177</v>
      </c>
      <c r="C336" s="57" t="s">
        <v>419</v>
      </c>
      <c r="D336" s="50">
        <v>8</v>
      </c>
      <c r="E336" s="50">
        <v>54</v>
      </c>
      <c r="F336" s="50">
        <v>95472</v>
      </c>
      <c r="G336" s="50">
        <v>189750</v>
      </c>
      <c r="H336" s="41"/>
      <c r="I336" s="35"/>
    </row>
    <row r="337" spans="1:9" x14ac:dyDescent="0.25">
      <c r="A337" s="48">
        <v>24</v>
      </c>
      <c r="B337" s="48" t="s">
        <v>177</v>
      </c>
      <c r="C337" s="57" t="s">
        <v>420</v>
      </c>
      <c r="D337" s="50">
        <v>13</v>
      </c>
      <c r="E337" s="50">
        <v>242</v>
      </c>
      <c r="F337" s="50">
        <v>706118</v>
      </c>
      <c r="G337" s="50">
        <v>3140064</v>
      </c>
      <c r="H337" s="41"/>
      <c r="I337" s="35"/>
    </row>
    <row r="338" spans="1:9" x14ac:dyDescent="0.25">
      <c r="A338" s="48">
        <v>24</v>
      </c>
      <c r="B338" s="48" t="s">
        <v>177</v>
      </c>
      <c r="C338" s="57" t="s">
        <v>421</v>
      </c>
      <c r="D338" s="50">
        <v>36</v>
      </c>
      <c r="E338" s="50">
        <v>1062</v>
      </c>
      <c r="F338" s="50">
        <v>2347262</v>
      </c>
      <c r="G338" s="50">
        <v>9366936</v>
      </c>
      <c r="H338" s="41"/>
      <c r="I338" s="35"/>
    </row>
    <row r="339" spans="1:9" x14ac:dyDescent="0.25">
      <c r="A339" s="48">
        <v>24</v>
      </c>
      <c r="B339" s="48" t="s">
        <v>177</v>
      </c>
      <c r="C339" s="57" t="s">
        <v>422</v>
      </c>
      <c r="D339" s="50">
        <v>10</v>
      </c>
      <c r="E339" s="50">
        <v>68</v>
      </c>
      <c r="F339" s="50">
        <v>109831</v>
      </c>
      <c r="G339" s="50">
        <v>454902</v>
      </c>
      <c r="H339" s="41"/>
      <c r="I339" s="35"/>
    </row>
    <row r="340" spans="1:9" x14ac:dyDescent="0.25">
      <c r="A340" s="48">
        <v>24</v>
      </c>
      <c r="B340" s="48" t="s">
        <v>102</v>
      </c>
      <c r="C340" s="57" t="s">
        <v>423</v>
      </c>
      <c r="D340" s="50">
        <v>22</v>
      </c>
      <c r="E340" s="50">
        <v>426</v>
      </c>
      <c r="F340" s="50">
        <v>1304485</v>
      </c>
      <c r="G340" s="50">
        <v>2021746</v>
      </c>
      <c r="H340" s="41"/>
      <c r="I340" s="35"/>
    </row>
    <row r="341" spans="1:9" x14ac:dyDescent="0.25">
      <c r="A341" s="48">
        <v>24</v>
      </c>
      <c r="B341" s="48" t="s">
        <v>102</v>
      </c>
      <c r="C341" s="57" t="s">
        <v>424</v>
      </c>
      <c r="D341" s="50">
        <v>19</v>
      </c>
      <c r="E341" s="50">
        <v>54</v>
      </c>
      <c r="F341" s="50">
        <v>523903</v>
      </c>
      <c r="G341" s="50">
        <v>2879499</v>
      </c>
      <c r="H341" s="41"/>
      <c r="I341" s="35"/>
    </row>
    <row r="342" spans="1:9" x14ac:dyDescent="0.25">
      <c r="A342" s="48">
        <v>24</v>
      </c>
      <c r="B342" s="48" t="s">
        <v>102</v>
      </c>
      <c r="C342" s="57" t="s">
        <v>425</v>
      </c>
      <c r="D342" s="50">
        <v>7</v>
      </c>
      <c r="E342" s="50">
        <v>304</v>
      </c>
      <c r="F342" s="50">
        <v>371659</v>
      </c>
      <c r="G342" s="50">
        <v>1527385</v>
      </c>
      <c r="H342" s="41"/>
      <c r="I342" s="35"/>
    </row>
    <row r="343" spans="1:9" x14ac:dyDescent="0.25">
      <c r="A343" s="48">
        <v>24</v>
      </c>
      <c r="B343" s="48" t="s">
        <v>102</v>
      </c>
      <c r="C343" s="57" t="s">
        <v>426</v>
      </c>
      <c r="D343" s="50">
        <v>16</v>
      </c>
      <c r="E343" s="50">
        <v>29</v>
      </c>
      <c r="F343" s="50">
        <v>75396</v>
      </c>
      <c r="G343" s="50">
        <v>109485</v>
      </c>
      <c r="H343" s="41"/>
      <c r="I343" s="35"/>
    </row>
    <row r="344" spans="1:9" x14ac:dyDescent="0.25">
      <c r="A344" s="48">
        <v>24</v>
      </c>
      <c r="B344" s="48" t="s">
        <v>102</v>
      </c>
      <c r="C344" s="57" t="s">
        <v>268</v>
      </c>
      <c r="D344" s="50">
        <v>18</v>
      </c>
      <c r="E344" s="50">
        <v>1523</v>
      </c>
      <c r="F344" s="50">
        <v>1813281</v>
      </c>
      <c r="G344" s="50">
        <v>4993353</v>
      </c>
      <c r="H344" s="41"/>
      <c r="I344" s="35"/>
    </row>
    <row r="345" spans="1:9" x14ac:dyDescent="0.25">
      <c r="A345" s="48">
        <v>24</v>
      </c>
      <c r="B345" s="48" t="s">
        <v>102</v>
      </c>
      <c r="C345" s="57" t="s">
        <v>427</v>
      </c>
      <c r="D345" s="50">
        <v>6</v>
      </c>
      <c r="E345" s="50">
        <v>368</v>
      </c>
      <c r="F345" s="50">
        <v>1319451</v>
      </c>
      <c r="G345" s="50">
        <v>5423066</v>
      </c>
      <c r="H345" s="41"/>
      <c r="I345" s="35"/>
    </row>
    <row r="346" spans="1:9" x14ac:dyDescent="0.25">
      <c r="A346" s="48">
        <v>24</v>
      </c>
      <c r="B346" s="48" t="s">
        <v>178</v>
      </c>
      <c r="C346" s="57" t="s">
        <v>428</v>
      </c>
      <c r="D346" s="50">
        <v>45</v>
      </c>
      <c r="E346" s="50">
        <v>358</v>
      </c>
      <c r="F346" s="50">
        <v>926390</v>
      </c>
      <c r="G346" s="50">
        <v>3254210</v>
      </c>
      <c r="H346" s="41"/>
      <c r="I346" s="35"/>
    </row>
    <row r="347" spans="1:9" x14ac:dyDescent="0.25">
      <c r="A347" s="48">
        <v>24</v>
      </c>
      <c r="B347" s="48" t="s">
        <v>178</v>
      </c>
      <c r="C347" s="57" t="s">
        <v>429</v>
      </c>
      <c r="D347" s="50">
        <v>5</v>
      </c>
      <c r="E347" s="50">
        <v>53</v>
      </c>
      <c r="F347" s="50">
        <v>119908</v>
      </c>
      <c r="G347" s="50">
        <v>630763</v>
      </c>
      <c r="H347" s="41"/>
      <c r="I347" s="35"/>
    </row>
    <row r="348" spans="1:9" x14ac:dyDescent="0.25">
      <c r="A348" s="48">
        <v>24</v>
      </c>
      <c r="B348" s="48" t="s">
        <v>178</v>
      </c>
      <c r="C348" s="57" t="s">
        <v>430</v>
      </c>
      <c r="D348" s="50">
        <v>10</v>
      </c>
      <c r="E348" s="50">
        <v>59</v>
      </c>
      <c r="F348" s="50">
        <v>207924</v>
      </c>
      <c r="G348" s="50">
        <v>962223</v>
      </c>
      <c r="H348" s="41"/>
      <c r="I348" s="35"/>
    </row>
    <row r="349" spans="1:9" x14ac:dyDescent="0.25">
      <c r="A349" s="48">
        <v>24</v>
      </c>
      <c r="B349" s="48" t="s">
        <v>178</v>
      </c>
      <c r="C349" s="57" t="s">
        <v>436</v>
      </c>
      <c r="D349" s="50">
        <v>67</v>
      </c>
      <c r="E349" s="50">
        <v>193</v>
      </c>
      <c r="F349" s="50">
        <v>334099</v>
      </c>
      <c r="G349" s="50">
        <v>674529</v>
      </c>
      <c r="H349" s="41"/>
      <c r="I349" s="35"/>
    </row>
    <row r="350" spans="1:9" x14ac:dyDescent="0.25">
      <c r="A350" s="48">
        <v>24</v>
      </c>
      <c r="B350" s="48" t="s">
        <v>179</v>
      </c>
      <c r="C350" s="57" t="s">
        <v>415</v>
      </c>
      <c r="D350" s="50">
        <v>32</v>
      </c>
      <c r="E350" s="50">
        <v>503</v>
      </c>
      <c r="F350" s="50">
        <v>1136923</v>
      </c>
      <c r="G350" s="50">
        <v>11139784</v>
      </c>
      <c r="H350" s="41"/>
      <c r="I350" s="35"/>
    </row>
    <row r="351" spans="1:9" x14ac:dyDescent="0.25">
      <c r="A351" s="48">
        <v>24</v>
      </c>
      <c r="B351" s="48" t="s">
        <v>179</v>
      </c>
      <c r="C351" s="57" t="s">
        <v>431</v>
      </c>
      <c r="D351" s="50">
        <v>5</v>
      </c>
      <c r="E351" s="50">
        <v>174</v>
      </c>
      <c r="F351" s="50">
        <v>525800</v>
      </c>
      <c r="G351" s="50">
        <v>2456989</v>
      </c>
      <c r="H351" s="41"/>
      <c r="I351" s="35"/>
    </row>
    <row r="352" spans="1:9" x14ac:dyDescent="0.25">
      <c r="A352" s="48">
        <v>24</v>
      </c>
      <c r="B352" s="48" t="s">
        <v>179</v>
      </c>
      <c r="C352" s="57" t="s">
        <v>432</v>
      </c>
      <c r="D352" s="50">
        <v>35</v>
      </c>
      <c r="E352" s="50">
        <v>523</v>
      </c>
      <c r="F352" s="50">
        <v>1270784</v>
      </c>
      <c r="G352" s="50">
        <v>11709802</v>
      </c>
      <c r="H352" s="41"/>
      <c r="I352" s="35"/>
    </row>
    <row r="353" spans="1:9" x14ac:dyDescent="0.25">
      <c r="A353" s="48">
        <v>24</v>
      </c>
      <c r="B353" s="48" t="s">
        <v>179</v>
      </c>
      <c r="C353" s="57" t="s">
        <v>433</v>
      </c>
      <c r="D353" s="50">
        <v>78</v>
      </c>
      <c r="E353" s="50">
        <v>686</v>
      </c>
      <c r="F353" s="50">
        <v>2374185</v>
      </c>
      <c r="G353" s="50">
        <v>6727098</v>
      </c>
      <c r="H353" s="41"/>
      <c r="I353" s="35"/>
    </row>
    <row r="354" spans="1:9" x14ac:dyDescent="0.25">
      <c r="A354" s="48">
        <v>24</v>
      </c>
      <c r="B354" s="48" t="s">
        <v>179</v>
      </c>
      <c r="C354" s="57" t="s">
        <v>434</v>
      </c>
      <c r="D354" s="50">
        <v>6</v>
      </c>
      <c r="E354" s="50">
        <v>19</v>
      </c>
      <c r="F354" s="50">
        <v>48756</v>
      </c>
      <c r="G354" s="50">
        <v>124875</v>
      </c>
      <c r="H354" s="41"/>
      <c r="I354" s="35"/>
    </row>
    <row r="355" spans="1:9" x14ac:dyDescent="0.25">
      <c r="A355" s="48">
        <v>24</v>
      </c>
      <c r="B355" s="48" t="s">
        <v>179</v>
      </c>
      <c r="C355" s="57" t="s">
        <v>435</v>
      </c>
      <c r="D355" s="50">
        <v>21</v>
      </c>
      <c r="E355" s="50">
        <v>2810</v>
      </c>
      <c r="F355" s="50">
        <v>8436919</v>
      </c>
      <c r="G355" s="50">
        <v>26519587</v>
      </c>
      <c r="H355" s="41"/>
      <c r="I355" s="35"/>
    </row>
    <row r="356" spans="1:9" x14ac:dyDescent="0.25">
      <c r="A356" s="48">
        <v>24</v>
      </c>
      <c r="B356" s="48" t="s">
        <v>179</v>
      </c>
      <c r="C356" s="57" t="s">
        <v>437</v>
      </c>
      <c r="D356" s="50">
        <v>28</v>
      </c>
      <c r="E356" s="50">
        <v>288</v>
      </c>
      <c r="F356" s="50">
        <v>1451396</v>
      </c>
      <c r="G356" s="50">
        <v>5977770</v>
      </c>
      <c r="H356" s="41"/>
      <c r="I356" s="35"/>
    </row>
    <row r="357" spans="1:9" x14ac:dyDescent="0.25">
      <c r="A357" s="48">
        <v>25</v>
      </c>
      <c r="B357" s="48" t="s">
        <v>175</v>
      </c>
      <c r="C357" s="57" t="s">
        <v>438</v>
      </c>
      <c r="D357" s="50">
        <v>3</v>
      </c>
      <c r="E357" s="50">
        <v>1080</v>
      </c>
      <c r="F357" s="50">
        <v>5504686</v>
      </c>
      <c r="G357" s="50">
        <v>17092076</v>
      </c>
      <c r="H357" s="41"/>
      <c r="I357" s="35"/>
    </row>
    <row r="358" spans="1:9" x14ac:dyDescent="0.25">
      <c r="A358" s="48">
        <v>25</v>
      </c>
      <c r="B358" s="48" t="s">
        <v>176</v>
      </c>
      <c r="C358" s="57" t="s">
        <v>439</v>
      </c>
      <c r="D358" s="50">
        <v>41</v>
      </c>
      <c r="E358" s="50">
        <v>2007</v>
      </c>
      <c r="F358" s="50">
        <v>3124580</v>
      </c>
      <c r="G358" s="50">
        <v>7272644</v>
      </c>
      <c r="H358" s="41"/>
      <c r="I358" s="35"/>
    </row>
    <row r="359" spans="1:9" x14ac:dyDescent="0.25">
      <c r="A359" s="48">
        <v>26</v>
      </c>
      <c r="B359" s="48" t="s">
        <v>175</v>
      </c>
      <c r="C359" s="57" t="s">
        <v>440</v>
      </c>
      <c r="D359" s="50">
        <v>35</v>
      </c>
      <c r="E359" s="50">
        <v>4852</v>
      </c>
      <c r="F359" s="50">
        <v>7812445</v>
      </c>
      <c r="G359" s="50">
        <v>13130885</v>
      </c>
      <c r="H359" s="41"/>
      <c r="I359" s="35"/>
    </row>
    <row r="360" spans="1:9" x14ac:dyDescent="0.25">
      <c r="A360" s="48">
        <v>26</v>
      </c>
      <c r="B360" s="48" t="s">
        <v>175</v>
      </c>
      <c r="C360" s="57" t="s">
        <v>441</v>
      </c>
      <c r="D360" s="50">
        <v>105</v>
      </c>
      <c r="E360" s="50">
        <v>694</v>
      </c>
      <c r="F360" s="50">
        <v>1480261</v>
      </c>
      <c r="G360" s="50">
        <v>4899333</v>
      </c>
      <c r="H360" s="41"/>
      <c r="I360" s="35"/>
    </row>
    <row r="361" spans="1:9" x14ac:dyDescent="0.25">
      <c r="A361" s="48">
        <v>26</v>
      </c>
      <c r="B361" s="48" t="s">
        <v>175</v>
      </c>
      <c r="C361" s="57" t="s">
        <v>442</v>
      </c>
      <c r="D361" s="50">
        <v>15</v>
      </c>
      <c r="E361" s="50">
        <v>41</v>
      </c>
      <c r="F361" s="50">
        <v>126189</v>
      </c>
      <c r="G361" s="50">
        <v>207815</v>
      </c>
      <c r="H361" s="41"/>
      <c r="I361" s="35"/>
    </row>
    <row r="362" spans="1:9" x14ac:dyDescent="0.25">
      <c r="A362" s="48">
        <v>26</v>
      </c>
      <c r="B362" s="48" t="s">
        <v>176</v>
      </c>
      <c r="C362" s="57" t="s">
        <v>443</v>
      </c>
      <c r="D362" s="50">
        <v>18</v>
      </c>
      <c r="E362" s="50">
        <v>415</v>
      </c>
      <c r="F362" s="50">
        <v>670178</v>
      </c>
      <c r="G362" s="50">
        <v>1292990</v>
      </c>
      <c r="H362" s="41"/>
      <c r="I362" s="35"/>
    </row>
    <row r="363" spans="1:9" x14ac:dyDescent="0.25">
      <c r="A363" s="48">
        <v>26</v>
      </c>
      <c r="B363" s="48" t="s">
        <v>176</v>
      </c>
      <c r="C363" s="57" t="s">
        <v>444</v>
      </c>
      <c r="D363" s="50">
        <v>949</v>
      </c>
      <c r="E363" s="50">
        <v>3676</v>
      </c>
      <c r="F363" s="50">
        <v>4282563</v>
      </c>
      <c r="G363" s="50">
        <v>6266094</v>
      </c>
      <c r="H363" s="41"/>
      <c r="I363" s="35"/>
    </row>
    <row r="364" spans="1:9" x14ac:dyDescent="0.25">
      <c r="A364" s="48">
        <v>26</v>
      </c>
      <c r="B364" s="48" t="s">
        <v>176</v>
      </c>
      <c r="C364" s="57" t="s">
        <v>445</v>
      </c>
      <c r="D364" s="50">
        <v>77</v>
      </c>
      <c r="E364" s="50">
        <v>654</v>
      </c>
      <c r="F364" s="50">
        <v>890629</v>
      </c>
      <c r="G364" s="50">
        <v>1339689</v>
      </c>
      <c r="H364" s="41"/>
      <c r="I364" s="35"/>
    </row>
    <row r="365" spans="1:9" x14ac:dyDescent="0.25">
      <c r="A365" s="48">
        <v>26</v>
      </c>
      <c r="B365" s="48" t="s">
        <v>177</v>
      </c>
      <c r="C365" s="57" t="s">
        <v>446</v>
      </c>
      <c r="D365" s="50">
        <v>20</v>
      </c>
      <c r="E365" s="50">
        <v>47</v>
      </c>
      <c r="F365" s="50">
        <v>119607</v>
      </c>
      <c r="G365" s="50">
        <v>167628</v>
      </c>
      <c r="H365" s="41"/>
      <c r="I365" s="35"/>
    </row>
    <row r="366" spans="1:9" x14ac:dyDescent="0.25">
      <c r="A366" s="48">
        <v>26</v>
      </c>
      <c r="B366" s="48" t="s">
        <v>177</v>
      </c>
      <c r="C366" s="57" t="s">
        <v>447</v>
      </c>
      <c r="D366" s="50">
        <v>72</v>
      </c>
      <c r="E366" s="50">
        <v>2261</v>
      </c>
      <c r="F366" s="50">
        <v>7369330</v>
      </c>
      <c r="G366" s="50">
        <v>17012395</v>
      </c>
      <c r="H366" s="41"/>
      <c r="I366" s="35"/>
    </row>
    <row r="367" spans="1:9" x14ac:dyDescent="0.25">
      <c r="A367" s="48">
        <v>26</v>
      </c>
      <c r="B367" s="48" t="s">
        <v>177</v>
      </c>
      <c r="C367" s="57" t="s">
        <v>448</v>
      </c>
      <c r="D367" s="50">
        <v>61</v>
      </c>
      <c r="E367" s="50">
        <v>375</v>
      </c>
      <c r="F367" s="50">
        <v>690038</v>
      </c>
      <c r="G367" s="50">
        <v>2141874</v>
      </c>
      <c r="H367" s="41"/>
      <c r="I367" s="35"/>
    </row>
    <row r="368" spans="1:9" x14ac:dyDescent="0.25">
      <c r="A368" s="48">
        <v>26</v>
      </c>
      <c r="B368" s="48" t="s">
        <v>102</v>
      </c>
      <c r="C368" s="57" t="s">
        <v>449</v>
      </c>
      <c r="D368" s="50">
        <v>656</v>
      </c>
      <c r="E368" s="50">
        <v>3764</v>
      </c>
      <c r="F368" s="50">
        <v>5802559</v>
      </c>
      <c r="G368" s="50">
        <v>10174024</v>
      </c>
      <c r="H368" s="41"/>
      <c r="I368" s="35"/>
    </row>
    <row r="369" spans="1:9" x14ac:dyDescent="0.25">
      <c r="A369" s="48">
        <v>26</v>
      </c>
      <c r="B369" s="48" t="s">
        <v>178</v>
      </c>
      <c r="C369" s="57" t="s">
        <v>450</v>
      </c>
      <c r="D369" s="50">
        <v>234</v>
      </c>
      <c r="E369" s="50">
        <v>1027</v>
      </c>
      <c r="F369" s="50">
        <v>2734440</v>
      </c>
      <c r="G369" s="50">
        <v>7388722</v>
      </c>
      <c r="H369" s="41"/>
      <c r="I369" s="35"/>
    </row>
    <row r="370" spans="1:9" x14ac:dyDescent="0.25">
      <c r="A370" s="48">
        <v>26</v>
      </c>
      <c r="B370" s="48" t="s">
        <v>179</v>
      </c>
      <c r="C370" s="57" t="s">
        <v>451</v>
      </c>
      <c r="D370" s="50">
        <v>17</v>
      </c>
      <c r="E370" s="50">
        <v>106</v>
      </c>
      <c r="F370" s="50">
        <v>292345</v>
      </c>
      <c r="G370" s="50">
        <v>708467</v>
      </c>
      <c r="H370" s="41"/>
      <c r="I370" s="35"/>
    </row>
    <row r="371" spans="1:9" x14ac:dyDescent="0.25">
      <c r="A371" s="48">
        <v>27</v>
      </c>
      <c r="B371" s="48" t="s">
        <v>175</v>
      </c>
      <c r="C371" s="57" t="s">
        <v>452</v>
      </c>
      <c r="D371" s="50">
        <v>149</v>
      </c>
      <c r="E371" s="50">
        <v>10967</v>
      </c>
      <c r="F371" s="50">
        <v>25195217</v>
      </c>
      <c r="G371" s="50">
        <v>48780001</v>
      </c>
      <c r="H371" s="41"/>
      <c r="I371" s="35"/>
    </row>
    <row r="372" spans="1:9" x14ac:dyDescent="0.25">
      <c r="A372" s="48">
        <v>27</v>
      </c>
      <c r="B372" s="48" t="s">
        <v>175</v>
      </c>
      <c r="C372" s="57" t="s">
        <v>453</v>
      </c>
      <c r="D372" s="50">
        <v>9</v>
      </c>
      <c r="E372" s="50">
        <v>640</v>
      </c>
      <c r="F372" s="50">
        <v>1153030</v>
      </c>
      <c r="G372" s="50">
        <v>9616344</v>
      </c>
      <c r="H372" s="41"/>
      <c r="I372" s="35"/>
    </row>
    <row r="373" spans="1:9" ht="24" x14ac:dyDescent="0.25">
      <c r="A373" s="48">
        <v>27</v>
      </c>
      <c r="B373" s="48" t="s">
        <v>175</v>
      </c>
      <c r="C373" s="57" t="s">
        <v>454</v>
      </c>
      <c r="D373" s="50">
        <v>3</v>
      </c>
      <c r="E373" s="50">
        <v>140</v>
      </c>
      <c r="F373" s="50">
        <v>479705</v>
      </c>
      <c r="G373" s="50">
        <v>2019616</v>
      </c>
      <c r="H373" s="41"/>
      <c r="I373" s="35"/>
    </row>
    <row r="374" spans="1:9" ht="24" x14ac:dyDescent="0.25">
      <c r="A374" s="48">
        <v>27</v>
      </c>
      <c r="B374" s="48" t="s">
        <v>175</v>
      </c>
      <c r="C374" s="57" t="s">
        <v>455</v>
      </c>
      <c r="D374" s="50">
        <v>72</v>
      </c>
      <c r="E374" s="50">
        <v>1916</v>
      </c>
      <c r="F374" s="50">
        <v>3704343</v>
      </c>
      <c r="G374" s="50">
        <v>9685570</v>
      </c>
      <c r="H374" s="41"/>
      <c r="I374" s="35"/>
    </row>
    <row r="375" spans="1:9" x14ac:dyDescent="0.25">
      <c r="A375" s="48">
        <v>27</v>
      </c>
      <c r="B375" s="48" t="s">
        <v>175</v>
      </c>
      <c r="C375" s="57" t="s">
        <v>456</v>
      </c>
      <c r="D375" s="50">
        <v>66</v>
      </c>
      <c r="E375" s="50">
        <v>371</v>
      </c>
      <c r="F375" s="50">
        <v>881805</v>
      </c>
      <c r="G375" s="50">
        <v>1450418</v>
      </c>
      <c r="H375" s="41"/>
      <c r="I375" s="35"/>
    </row>
    <row r="376" spans="1:9" x14ac:dyDescent="0.25">
      <c r="A376" s="48">
        <v>27</v>
      </c>
      <c r="B376" s="48" t="s">
        <v>175</v>
      </c>
      <c r="C376" s="57" t="s">
        <v>457</v>
      </c>
      <c r="D376" s="50">
        <v>79</v>
      </c>
      <c r="E376" s="50">
        <v>326</v>
      </c>
      <c r="F376" s="50">
        <v>831773</v>
      </c>
      <c r="G376" s="50">
        <v>1044690</v>
      </c>
      <c r="H376" s="41"/>
      <c r="I376" s="35"/>
    </row>
    <row r="377" spans="1:9" x14ac:dyDescent="0.25">
      <c r="A377" s="48">
        <v>28</v>
      </c>
      <c r="B377" s="48" t="s">
        <v>175</v>
      </c>
      <c r="C377" s="57" t="s">
        <v>458</v>
      </c>
      <c r="D377" s="50">
        <v>8</v>
      </c>
      <c r="E377" s="50">
        <v>434</v>
      </c>
      <c r="F377" s="50">
        <v>921814</v>
      </c>
      <c r="G377" s="50">
        <v>2475988</v>
      </c>
      <c r="H377" s="41"/>
      <c r="I377" s="35"/>
    </row>
    <row r="378" spans="1:9" x14ac:dyDescent="0.25">
      <c r="A378" s="48">
        <v>28</v>
      </c>
      <c r="B378" s="48" t="s">
        <v>175</v>
      </c>
      <c r="C378" s="57" t="s">
        <v>459</v>
      </c>
      <c r="D378" s="50">
        <v>550</v>
      </c>
      <c r="E378" s="50">
        <v>4274</v>
      </c>
      <c r="F378" s="50">
        <v>7026515</v>
      </c>
      <c r="G378" s="50">
        <v>13256753</v>
      </c>
      <c r="H378" s="41"/>
      <c r="I378" s="35"/>
    </row>
    <row r="379" spans="1:9" x14ac:dyDescent="0.25">
      <c r="A379" s="48">
        <v>28</v>
      </c>
      <c r="B379" s="48" t="s">
        <v>175</v>
      </c>
      <c r="C379" s="57" t="s">
        <v>460</v>
      </c>
      <c r="D379" s="50">
        <v>33</v>
      </c>
      <c r="E379" s="50">
        <v>665</v>
      </c>
      <c r="F379" s="50">
        <v>898922</v>
      </c>
      <c r="G379" s="50">
        <v>1552599</v>
      </c>
      <c r="H379" s="41"/>
      <c r="I379" s="35"/>
    </row>
    <row r="380" spans="1:9" x14ac:dyDescent="0.25">
      <c r="A380" s="48">
        <v>28</v>
      </c>
      <c r="B380" s="48" t="s">
        <v>176</v>
      </c>
      <c r="C380" s="57" t="s">
        <v>461</v>
      </c>
      <c r="D380" s="50">
        <v>16</v>
      </c>
      <c r="E380" s="50">
        <v>456</v>
      </c>
      <c r="F380" s="50">
        <v>845722</v>
      </c>
      <c r="G380" s="50">
        <v>3260419</v>
      </c>
      <c r="H380" s="41"/>
      <c r="I380" s="35"/>
    </row>
    <row r="381" spans="1:9" x14ac:dyDescent="0.25">
      <c r="A381" s="48">
        <v>28</v>
      </c>
      <c r="B381" s="48" t="s">
        <v>102</v>
      </c>
      <c r="C381" s="57" t="s">
        <v>462</v>
      </c>
      <c r="D381" s="50">
        <v>135</v>
      </c>
      <c r="E381" s="50">
        <v>1789</v>
      </c>
      <c r="F381" s="50">
        <v>3471999</v>
      </c>
      <c r="G381" s="50">
        <v>6231057</v>
      </c>
      <c r="H381" s="41"/>
      <c r="I381" s="35"/>
    </row>
    <row r="382" spans="1:9" x14ac:dyDescent="0.25">
      <c r="A382" s="48">
        <v>28</v>
      </c>
      <c r="B382" s="48" t="s">
        <v>102</v>
      </c>
      <c r="C382" s="57" t="s">
        <v>463</v>
      </c>
      <c r="D382" s="50">
        <v>400</v>
      </c>
      <c r="E382" s="50">
        <v>6467</v>
      </c>
      <c r="F382" s="50">
        <v>11195146</v>
      </c>
      <c r="G382" s="50">
        <v>38185783</v>
      </c>
      <c r="H382" s="41"/>
      <c r="I382" s="35"/>
    </row>
    <row r="383" spans="1:9" x14ac:dyDescent="0.25">
      <c r="A383" s="48">
        <v>28</v>
      </c>
      <c r="B383" s="48" t="s">
        <v>102</v>
      </c>
      <c r="C383" s="57" t="s">
        <v>464</v>
      </c>
      <c r="D383" s="50">
        <v>909</v>
      </c>
      <c r="E383" s="50">
        <v>1589</v>
      </c>
      <c r="F383" s="50">
        <v>3363955</v>
      </c>
      <c r="G383" s="50">
        <v>4807990</v>
      </c>
      <c r="H383" s="41"/>
      <c r="I383" s="35"/>
    </row>
    <row r="384" spans="1:9" x14ac:dyDescent="0.25">
      <c r="A384" s="48">
        <v>28</v>
      </c>
      <c r="B384" s="48" t="s">
        <v>102</v>
      </c>
      <c r="C384" s="57" t="s">
        <v>465</v>
      </c>
      <c r="D384" s="50">
        <v>14</v>
      </c>
      <c r="E384" s="50">
        <v>454</v>
      </c>
      <c r="F384" s="50">
        <v>766353</v>
      </c>
      <c r="G384" s="50">
        <v>3053322</v>
      </c>
      <c r="H384" s="41"/>
      <c r="I384" s="35"/>
    </row>
    <row r="385" spans="1:9" x14ac:dyDescent="0.25">
      <c r="A385" s="48">
        <v>28</v>
      </c>
      <c r="B385" s="48" t="s">
        <v>102</v>
      </c>
      <c r="C385" s="57" t="s">
        <v>466</v>
      </c>
      <c r="D385" s="50">
        <v>108</v>
      </c>
      <c r="E385" s="50">
        <v>1096</v>
      </c>
      <c r="F385" s="50">
        <v>2031511</v>
      </c>
      <c r="G385" s="50">
        <v>5419184</v>
      </c>
      <c r="H385" s="41"/>
      <c r="I385" s="35"/>
    </row>
    <row r="386" spans="1:9" ht="24" x14ac:dyDescent="0.25">
      <c r="A386" s="48">
        <v>28</v>
      </c>
      <c r="B386" s="48" t="s">
        <v>102</v>
      </c>
      <c r="C386" s="57" t="s">
        <v>467</v>
      </c>
      <c r="D386" s="50">
        <v>15</v>
      </c>
      <c r="E386" s="50">
        <v>784</v>
      </c>
      <c r="F386" s="50">
        <v>1920149</v>
      </c>
      <c r="G386" s="50">
        <v>8182351</v>
      </c>
      <c r="H386" s="41"/>
      <c r="I386" s="35"/>
    </row>
    <row r="387" spans="1:9" x14ac:dyDescent="0.25">
      <c r="A387" s="48">
        <v>28</v>
      </c>
      <c r="B387" s="48" t="s">
        <v>102</v>
      </c>
      <c r="C387" s="57" t="s">
        <v>468</v>
      </c>
      <c r="D387" s="50">
        <v>72</v>
      </c>
      <c r="E387" s="50">
        <v>334</v>
      </c>
      <c r="F387" s="50">
        <v>694318</v>
      </c>
      <c r="G387" s="50">
        <v>1134855</v>
      </c>
      <c r="H387" s="41"/>
      <c r="I387" s="35"/>
    </row>
    <row r="388" spans="1:9" x14ac:dyDescent="0.25">
      <c r="A388" s="48">
        <v>28</v>
      </c>
      <c r="B388" s="48" t="s">
        <v>102</v>
      </c>
      <c r="C388" s="57" t="s">
        <v>469</v>
      </c>
      <c r="D388" s="50">
        <v>79</v>
      </c>
      <c r="E388" s="50">
        <v>1052</v>
      </c>
      <c r="F388" s="50">
        <v>1536176</v>
      </c>
      <c r="G388" s="50">
        <v>3446389</v>
      </c>
      <c r="H388" s="41"/>
      <c r="I388" s="35"/>
    </row>
    <row r="389" spans="1:9" x14ac:dyDescent="0.25">
      <c r="A389" s="48">
        <v>28</v>
      </c>
      <c r="B389" s="48" t="s">
        <v>102</v>
      </c>
      <c r="C389" s="57" t="s">
        <v>470</v>
      </c>
      <c r="D389" s="50">
        <v>46</v>
      </c>
      <c r="E389" s="50">
        <v>646</v>
      </c>
      <c r="F389" s="50">
        <v>1066640</v>
      </c>
      <c r="G389" s="50">
        <v>2133602</v>
      </c>
      <c r="H389" s="41"/>
      <c r="I389" s="35"/>
    </row>
    <row r="390" spans="1:9" x14ac:dyDescent="0.25">
      <c r="A390" s="48">
        <v>28</v>
      </c>
      <c r="B390" s="48" t="s">
        <v>102</v>
      </c>
      <c r="C390" s="57" t="s">
        <v>471</v>
      </c>
      <c r="D390" s="50">
        <v>301</v>
      </c>
      <c r="E390" s="50">
        <v>791</v>
      </c>
      <c r="F390" s="50">
        <v>2553607</v>
      </c>
      <c r="G390" s="50">
        <v>6710412</v>
      </c>
      <c r="H390" s="41"/>
      <c r="I390" s="35"/>
    </row>
    <row r="391" spans="1:9" x14ac:dyDescent="0.25">
      <c r="A391" s="48">
        <v>28</v>
      </c>
      <c r="B391" s="48" t="s">
        <v>102</v>
      </c>
      <c r="C391" s="57" t="s">
        <v>472</v>
      </c>
      <c r="D391" s="50">
        <v>91</v>
      </c>
      <c r="E391" s="50">
        <v>1449</v>
      </c>
      <c r="F391" s="50">
        <v>2466644</v>
      </c>
      <c r="G391" s="50">
        <v>4408136</v>
      </c>
      <c r="H391" s="41"/>
      <c r="I391" s="35"/>
    </row>
    <row r="392" spans="1:9" x14ac:dyDescent="0.25">
      <c r="A392" s="48">
        <v>29</v>
      </c>
      <c r="B392" s="48" t="s">
        <v>175</v>
      </c>
      <c r="C392" s="57" t="s">
        <v>473</v>
      </c>
      <c r="D392" s="50">
        <v>330</v>
      </c>
      <c r="E392" s="50">
        <v>4811</v>
      </c>
      <c r="F392" s="50">
        <v>10187624</v>
      </c>
      <c r="G392" s="50">
        <v>19331228</v>
      </c>
      <c r="H392" s="41"/>
      <c r="I392" s="35"/>
    </row>
    <row r="393" spans="1:9" x14ac:dyDescent="0.25">
      <c r="A393" s="48">
        <v>29</v>
      </c>
      <c r="B393" s="48" t="s">
        <v>176</v>
      </c>
      <c r="C393" s="57" t="s">
        <v>474</v>
      </c>
      <c r="D393" s="50">
        <v>16</v>
      </c>
      <c r="E393" s="50">
        <v>435</v>
      </c>
      <c r="F393" s="50">
        <v>1076075</v>
      </c>
      <c r="G393" s="50">
        <v>1539248</v>
      </c>
      <c r="H393" s="41"/>
      <c r="I393" s="35"/>
    </row>
    <row r="394" spans="1:9" x14ac:dyDescent="0.25">
      <c r="A394" s="48">
        <v>29</v>
      </c>
      <c r="B394" s="48" t="s">
        <v>177</v>
      </c>
      <c r="C394" s="57" t="s">
        <v>475</v>
      </c>
      <c r="D394" s="50">
        <v>139</v>
      </c>
      <c r="E394" s="50">
        <v>3286</v>
      </c>
      <c r="F394" s="50">
        <v>7365987</v>
      </c>
      <c r="G394" s="50">
        <v>8446551</v>
      </c>
      <c r="H394" s="41"/>
      <c r="I394" s="35"/>
    </row>
    <row r="395" spans="1:9" x14ac:dyDescent="0.25">
      <c r="A395" s="48">
        <v>31</v>
      </c>
      <c r="B395" s="48" t="s">
        <v>175</v>
      </c>
      <c r="C395" s="57" t="s">
        <v>476</v>
      </c>
      <c r="D395" s="50">
        <v>78</v>
      </c>
      <c r="E395" s="50">
        <v>329</v>
      </c>
      <c r="F395" s="50">
        <v>899852</v>
      </c>
      <c r="G395" s="50">
        <v>1311499</v>
      </c>
      <c r="H395" s="41"/>
      <c r="I395" s="35"/>
    </row>
    <row r="396" spans="1:9" x14ac:dyDescent="0.25">
      <c r="A396" s="48">
        <v>31</v>
      </c>
      <c r="B396" s="48" t="s">
        <v>176</v>
      </c>
      <c r="C396" s="57" t="s">
        <v>478</v>
      </c>
      <c r="D396" s="50">
        <v>146</v>
      </c>
      <c r="E396" s="50">
        <v>249</v>
      </c>
      <c r="F396" s="50">
        <v>672723</v>
      </c>
      <c r="G396" s="50">
        <v>1106606</v>
      </c>
      <c r="H396" s="41"/>
      <c r="I396" s="35"/>
    </row>
    <row r="397" spans="1:9" x14ac:dyDescent="0.25">
      <c r="A397" s="48">
        <v>31</v>
      </c>
      <c r="B397" s="48" t="s">
        <v>178</v>
      </c>
      <c r="C397" s="57" t="s">
        <v>477</v>
      </c>
      <c r="D397" s="50">
        <v>47</v>
      </c>
      <c r="E397" s="50">
        <v>1727</v>
      </c>
      <c r="F397" s="50">
        <v>5530925</v>
      </c>
      <c r="G397" s="50">
        <v>10877474</v>
      </c>
      <c r="H397" s="41"/>
      <c r="I397" s="35"/>
    </row>
    <row r="398" spans="1:9" x14ac:dyDescent="0.25">
      <c r="A398" s="48">
        <v>32</v>
      </c>
      <c r="B398" s="48" t="s">
        <v>175</v>
      </c>
      <c r="C398" s="57" t="s">
        <v>479</v>
      </c>
      <c r="D398" s="50">
        <v>115</v>
      </c>
      <c r="E398" s="50">
        <v>1605</v>
      </c>
      <c r="F398" s="50">
        <v>2863997</v>
      </c>
      <c r="G398" s="50">
        <v>9837722</v>
      </c>
      <c r="H398" s="41"/>
      <c r="I398" s="35"/>
    </row>
    <row r="399" spans="1:9" x14ac:dyDescent="0.25">
      <c r="A399" s="48">
        <v>33</v>
      </c>
      <c r="B399" s="48" t="s">
        <v>176</v>
      </c>
      <c r="C399" s="57" t="s">
        <v>480</v>
      </c>
      <c r="D399" s="50">
        <v>38</v>
      </c>
      <c r="E399" s="50">
        <v>210</v>
      </c>
      <c r="F399" s="50">
        <v>493352</v>
      </c>
      <c r="G399" s="50">
        <v>827127</v>
      </c>
      <c r="H399" s="41"/>
      <c r="I399" s="35"/>
    </row>
    <row r="400" spans="1:9" x14ac:dyDescent="0.25">
      <c r="A400" s="48">
        <v>33</v>
      </c>
      <c r="B400" s="48" t="s">
        <v>177</v>
      </c>
      <c r="C400" s="57" t="s">
        <v>481</v>
      </c>
      <c r="D400" s="50">
        <v>71</v>
      </c>
      <c r="E400" s="50">
        <v>403</v>
      </c>
      <c r="F400" s="50">
        <v>1066303</v>
      </c>
      <c r="G400" s="50">
        <v>2410906</v>
      </c>
      <c r="H400" s="41"/>
      <c r="I400" s="35"/>
    </row>
    <row r="401" spans="1:9" x14ac:dyDescent="0.25">
      <c r="A401" s="48">
        <v>34</v>
      </c>
      <c r="B401" s="48" t="s">
        <v>176</v>
      </c>
      <c r="C401" s="57" t="s">
        <v>482</v>
      </c>
      <c r="D401" s="50">
        <v>82</v>
      </c>
      <c r="E401" s="50">
        <v>3378</v>
      </c>
      <c r="F401" s="50">
        <v>6641332</v>
      </c>
      <c r="G401" s="50">
        <v>55610939</v>
      </c>
      <c r="H401" s="41"/>
      <c r="I401" s="35"/>
    </row>
    <row r="402" spans="1:9" x14ac:dyDescent="0.25">
      <c r="A402" s="48">
        <v>34</v>
      </c>
      <c r="B402" s="48" t="s">
        <v>176</v>
      </c>
      <c r="C402" s="57" t="s">
        <v>483</v>
      </c>
      <c r="D402" s="50">
        <v>2963</v>
      </c>
      <c r="E402" s="50">
        <v>10977</v>
      </c>
      <c r="F402" s="50">
        <v>22529091</v>
      </c>
      <c r="G402" s="50">
        <v>35668740</v>
      </c>
      <c r="H402" s="41"/>
      <c r="I402" s="35"/>
    </row>
    <row r="403" spans="1:9" x14ac:dyDescent="0.25">
      <c r="A403" s="48">
        <v>34</v>
      </c>
      <c r="B403" s="48" t="s">
        <v>176</v>
      </c>
      <c r="C403" s="57" t="s">
        <v>488</v>
      </c>
      <c r="D403" s="50">
        <v>56</v>
      </c>
      <c r="E403" s="50">
        <v>1271</v>
      </c>
      <c r="F403" s="50">
        <v>2810001</v>
      </c>
      <c r="G403" s="50">
        <v>4380896</v>
      </c>
      <c r="H403" s="41"/>
      <c r="I403" s="35"/>
    </row>
    <row r="404" spans="1:9" x14ac:dyDescent="0.25">
      <c r="A404" s="48">
        <v>35</v>
      </c>
      <c r="B404" s="48" t="s">
        <v>175</v>
      </c>
      <c r="C404" s="57" t="s">
        <v>484</v>
      </c>
      <c r="D404" s="50">
        <v>82</v>
      </c>
      <c r="E404" s="50">
        <v>2042</v>
      </c>
      <c r="F404" s="50">
        <v>6815318</v>
      </c>
      <c r="G404" s="50">
        <v>8446336</v>
      </c>
      <c r="H404" s="41"/>
      <c r="I404" s="35"/>
    </row>
    <row r="405" spans="1:9" x14ac:dyDescent="0.25">
      <c r="A405" s="48">
        <v>35</v>
      </c>
      <c r="B405" s="48" t="s">
        <v>176</v>
      </c>
      <c r="C405" s="57" t="s">
        <v>485</v>
      </c>
      <c r="D405" s="50">
        <v>70</v>
      </c>
      <c r="E405" s="50">
        <v>20242</v>
      </c>
      <c r="F405" s="50">
        <v>50824804</v>
      </c>
      <c r="G405" s="50">
        <v>69431336</v>
      </c>
      <c r="H405" s="41"/>
      <c r="I405" s="35"/>
    </row>
    <row r="406" spans="1:9" x14ac:dyDescent="0.25">
      <c r="A406" s="48">
        <v>35</v>
      </c>
      <c r="B406" s="48" t="s">
        <v>176</v>
      </c>
      <c r="C406" s="57" t="s">
        <v>486</v>
      </c>
      <c r="D406" s="50">
        <v>13</v>
      </c>
      <c r="E406" s="50">
        <v>1010</v>
      </c>
      <c r="F406" s="50">
        <v>1812188</v>
      </c>
      <c r="G406" s="50">
        <v>2255020</v>
      </c>
      <c r="H406" s="41"/>
      <c r="I406" s="35"/>
    </row>
    <row r="407" spans="1:9" x14ac:dyDescent="0.25">
      <c r="A407" s="48">
        <v>35</v>
      </c>
      <c r="B407" s="48" t="s">
        <v>178</v>
      </c>
      <c r="C407" s="57" t="s">
        <v>487</v>
      </c>
      <c r="D407" s="50">
        <v>1051</v>
      </c>
      <c r="E407" s="50">
        <v>2682</v>
      </c>
      <c r="F407" s="50">
        <v>5621290</v>
      </c>
      <c r="G407" s="50">
        <v>9476440</v>
      </c>
      <c r="H407" s="41"/>
      <c r="I407" s="35"/>
    </row>
    <row r="408" spans="1:9" x14ac:dyDescent="0.25">
      <c r="A408" s="48">
        <v>36</v>
      </c>
      <c r="B408" s="48" t="s">
        <v>175</v>
      </c>
      <c r="C408" s="57" t="s">
        <v>489</v>
      </c>
      <c r="D408" s="50">
        <v>66</v>
      </c>
      <c r="E408" s="50">
        <v>853</v>
      </c>
      <c r="F408" s="50">
        <v>1765542</v>
      </c>
      <c r="G408" s="50">
        <v>3345610</v>
      </c>
      <c r="H408" s="41"/>
      <c r="I408" s="35"/>
    </row>
    <row r="409" spans="1:9" x14ac:dyDescent="0.25">
      <c r="A409" s="48">
        <v>36</v>
      </c>
      <c r="B409" s="48" t="s">
        <v>175</v>
      </c>
      <c r="C409" s="57" t="s">
        <v>490</v>
      </c>
      <c r="D409" s="50">
        <v>858</v>
      </c>
      <c r="E409" s="50">
        <v>6864</v>
      </c>
      <c r="F409" s="50">
        <v>11547795</v>
      </c>
      <c r="G409" s="50">
        <v>21270074</v>
      </c>
      <c r="H409" s="41"/>
      <c r="I409" s="35"/>
    </row>
    <row r="410" spans="1:9" x14ac:dyDescent="0.25">
      <c r="A410" s="48">
        <v>36</v>
      </c>
      <c r="B410" s="48" t="s">
        <v>176</v>
      </c>
      <c r="C410" s="57" t="s">
        <v>491</v>
      </c>
      <c r="D410" s="50">
        <v>41</v>
      </c>
      <c r="E410" s="50">
        <v>1162</v>
      </c>
      <c r="F410" s="50">
        <v>1860083</v>
      </c>
      <c r="G410" s="50">
        <v>3372049</v>
      </c>
      <c r="H410" s="41"/>
      <c r="I410" s="35"/>
    </row>
    <row r="411" spans="1:9" x14ac:dyDescent="0.25">
      <c r="A411" s="48">
        <v>36</v>
      </c>
      <c r="B411" s="48" t="s">
        <v>176</v>
      </c>
      <c r="C411" s="57" t="s">
        <v>492</v>
      </c>
      <c r="D411" s="50">
        <v>98</v>
      </c>
      <c r="E411" s="50">
        <v>1239</v>
      </c>
      <c r="F411" s="50">
        <v>2244043</v>
      </c>
      <c r="G411" s="50">
        <v>6199765</v>
      </c>
      <c r="H411" s="41"/>
      <c r="I411" s="35"/>
    </row>
    <row r="412" spans="1:9" x14ac:dyDescent="0.25">
      <c r="A412" s="48">
        <v>36</v>
      </c>
      <c r="B412" s="48" t="s">
        <v>177</v>
      </c>
      <c r="C412" s="57" t="s">
        <v>493</v>
      </c>
      <c r="D412" s="50">
        <v>108</v>
      </c>
      <c r="E412" s="50">
        <v>194</v>
      </c>
      <c r="F412" s="50">
        <v>419387</v>
      </c>
      <c r="G412" s="50">
        <v>1213253</v>
      </c>
      <c r="H412" s="41"/>
      <c r="I412" s="35"/>
    </row>
    <row r="413" spans="1:9" x14ac:dyDescent="0.25">
      <c r="A413" s="48">
        <v>36</v>
      </c>
      <c r="B413" s="48" t="s">
        <v>102</v>
      </c>
      <c r="C413" s="57" t="s">
        <v>494</v>
      </c>
      <c r="D413" s="50">
        <v>120</v>
      </c>
      <c r="E413" s="50">
        <v>415</v>
      </c>
      <c r="F413" s="50">
        <v>563862</v>
      </c>
      <c r="G413" s="50">
        <v>861288</v>
      </c>
      <c r="H413" s="41"/>
      <c r="I413" s="35"/>
    </row>
    <row r="414" spans="1:9" x14ac:dyDescent="0.25">
      <c r="A414" s="48">
        <v>36</v>
      </c>
      <c r="B414" s="48" t="s">
        <v>178</v>
      </c>
      <c r="C414" s="57" t="s">
        <v>495</v>
      </c>
      <c r="D414" s="50">
        <v>86</v>
      </c>
      <c r="E414" s="50">
        <v>2144</v>
      </c>
      <c r="F414" s="50">
        <v>2451721</v>
      </c>
      <c r="G414" s="50">
        <v>2495737</v>
      </c>
      <c r="H414" s="41"/>
      <c r="I414" s="35"/>
    </row>
    <row r="415" spans="1:9" x14ac:dyDescent="0.25">
      <c r="A415" s="48">
        <v>36</v>
      </c>
      <c r="B415" s="48" t="s">
        <v>178</v>
      </c>
      <c r="C415" s="57" t="s">
        <v>496</v>
      </c>
      <c r="D415" s="50">
        <v>32</v>
      </c>
      <c r="E415" s="50">
        <v>208</v>
      </c>
      <c r="F415" s="50">
        <v>255279</v>
      </c>
      <c r="G415" s="50">
        <v>452053</v>
      </c>
      <c r="H415" s="41"/>
      <c r="I415" s="35"/>
    </row>
    <row r="416" spans="1:9" x14ac:dyDescent="0.25">
      <c r="A416" s="48">
        <v>36</v>
      </c>
      <c r="B416" s="48" t="s">
        <v>178</v>
      </c>
      <c r="C416" s="57" t="s">
        <v>497</v>
      </c>
      <c r="D416" s="50">
        <v>22</v>
      </c>
      <c r="E416" s="50">
        <v>80</v>
      </c>
      <c r="F416" s="50">
        <v>198407</v>
      </c>
      <c r="G416" s="50">
        <v>272800</v>
      </c>
      <c r="H416" s="41"/>
      <c r="I416" s="35"/>
    </row>
    <row r="417" spans="1:15" x14ac:dyDescent="0.25">
      <c r="A417" s="48">
        <v>36</v>
      </c>
      <c r="B417" s="48" t="s">
        <v>178</v>
      </c>
      <c r="C417" s="57" t="s">
        <v>498</v>
      </c>
      <c r="D417" s="50">
        <v>41</v>
      </c>
      <c r="E417" s="50">
        <v>1243</v>
      </c>
      <c r="F417" s="50">
        <v>1336448</v>
      </c>
      <c r="G417" s="50">
        <v>2510324</v>
      </c>
      <c r="H417" s="41"/>
      <c r="I417" s="35"/>
    </row>
    <row r="418" spans="1:15" x14ac:dyDescent="0.25">
      <c r="A418" s="48">
        <v>36</v>
      </c>
      <c r="B418" s="48" t="s">
        <v>178</v>
      </c>
      <c r="C418" s="57" t="s">
        <v>499</v>
      </c>
      <c r="D418" s="50">
        <v>41</v>
      </c>
      <c r="E418" s="50">
        <v>593</v>
      </c>
      <c r="F418" s="50">
        <v>692177</v>
      </c>
      <c r="G418" s="50">
        <v>1357564</v>
      </c>
      <c r="H418" s="41"/>
      <c r="I418" s="35"/>
    </row>
    <row r="419" spans="1:15" x14ac:dyDescent="0.25">
      <c r="A419" s="48">
        <v>36</v>
      </c>
      <c r="B419" s="48" t="s">
        <v>178</v>
      </c>
      <c r="C419" s="57" t="s">
        <v>500</v>
      </c>
      <c r="D419" s="50">
        <v>38</v>
      </c>
      <c r="E419" s="50">
        <v>703</v>
      </c>
      <c r="F419" s="50">
        <v>1483296</v>
      </c>
      <c r="G419" s="50">
        <v>2254519</v>
      </c>
      <c r="H419" s="41"/>
      <c r="I419" s="35"/>
    </row>
    <row r="420" spans="1:15" x14ac:dyDescent="0.25">
      <c r="A420" s="48">
        <v>36</v>
      </c>
      <c r="B420" s="48" t="s">
        <v>178</v>
      </c>
      <c r="C420" s="57" t="s">
        <v>501</v>
      </c>
      <c r="D420" s="50">
        <v>155</v>
      </c>
      <c r="E420" s="50">
        <v>16737</v>
      </c>
      <c r="F420" s="50">
        <v>22651543</v>
      </c>
      <c r="G420" s="50">
        <v>32538047</v>
      </c>
      <c r="H420" s="41"/>
      <c r="I420" s="35"/>
    </row>
    <row r="421" spans="1:15" ht="24" x14ac:dyDescent="0.25">
      <c r="A421" s="48">
        <v>36</v>
      </c>
      <c r="B421" s="48" t="s">
        <v>178</v>
      </c>
      <c r="C421" s="57" t="s">
        <v>502</v>
      </c>
      <c r="D421" s="50">
        <v>108</v>
      </c>
      <c r="E421" s="50">
        <v>3368</v>
      </c>
      <c r="F421" s="50">
        <v>861328</v>
      </c>
      <c r="G421" s="50">
        <v>2183099</v>
      </c>
      <c r="H421" s="41"/>
      <c r="I421" s="35"/>
    </row>
    <row r="422" spans="1:15" x14ac:dyDescent="0.25">
      <c r="A422" s="48">
        <v>36</v>
      </c>
      <c r="B422" s="48" t="s">
        <v>178</v>
      </c>
      <c r="C422" s="57" t="s">
        <v>351</v>
      </c>
      <c r="D422" s="50">
        <v>292</v>
      </c>
      <c r="E422" s="50">
        <v>3692</v>
      </c>
      <c r="F422" s="50">
        <v>3430798</v>
      </c>
      <c r="G422" s="50">
        <v>12188080</v>
      </c>
      <c r="H422" s="41"/>
      <c r="I422" s="35"/>
    </row>
    <row r="423" spans="1:15" x14ac:dyDescent="0.25">
      <c r="H423" s="41"/>
      <c r="I423" s="35"/>
    </row>
    <row r="424" spans="1:15" ht="15.75" thickBot="1" x14ac:dyDescent="0.3">
      <c r="A424" s="49"/>
      <c r="B424" s="49"/>
      <c r="C424" s="58"/>
      <c r="D424" s="49"/>
      <c r="E424" s="49"/>
      <c r="F424" s="49"/>
      <c r="G424" s="49"/>
      <c r="H424" s="40"/>
      <c r="I424" s="35"/>
    </row>
    <row r="425" spans="1:15" ht="15.75" thickTop="1" x14ac:dyDescent="0.25">
      <c r="H425" s="41"/>
      <c r="I425" s="35"/>
    </row>
    <row r="426" spans="1:15" x14ac:dyDescent="0.25">
      <c r="A426" s="108" t="s">
        <v>503</v>
      </c>
      <c r="H426" s="41"/>
      <c r="I426" s="35"/>
    </row>
    <row r="427" spans="1:15" x14ac:dyDescent="0.25">
      <c r="H427" s="41"/>
      <c r="I427" s="35"/>
    </row>
    <row r="428" spans="1:15" ht="15" customHeight="1" x14ac:dyDescent="0.25">
      <c r="A428" s="153"/>
      <c r="B428" s="153"/>
      <c r="C428" s="153"/>
      <c r="D428" s="154" t="s">
        <v>1224</v>
      </c>
      <c r="E428" s="154" t="s">
        <v>15</v>
      </c>
      <c r="F428" s="152" t="s">
        <v>1225</v>
      </c>
      <c r="G428" s="152" t="s">
        <v>1226</v>
      </c>
      <c r="I428" s="35"/>
    </row>
    <row r="429" spans="1:15" x14ac:dyDescent="0.25">
      <c r="A429" s="153"/>
      <c r="B429" s="153"/>
      <c r="C429" s="153"/>
      <c r="D429" s="154"/>
      <c r="E429" s="154"/>
      <c r="F429" s="152"/>
      <c r="G429" s="152"/>
      <c r="I429" s="35"/>
    </row>
    <row r="430" spans="1:15" x14ac:dyDescent="0.25">
      <c r="A430" s="153"/>
      <c r="B430" s="153"/>
      <c r="C430" s="153"/>
      <c r="D430" s="154"/>
      <c r="E430" s="154"/>
      <c r="F430" s="152"/>
      <c r="G430" s="152"/>
      <c r="I430" s="35"/>
    </row>
    <row r="431" spans="1:15" x14ac:dyDescent="0.25">
      <c r="A431" s="153"/>
      <c r="B431" s="153"/>
      <c r="C431" s="153"/>
      <c r="D431" s="154"/>
      <c r="E431" s="154"/>
      <c r="F431" s="152"/>
      <c r="G431" s="152"/>
      <c r="I431" s="35"/>
    </row>
    <row r="432" spans="1:15" x14ac:dyDescent="0.25">
      <c r="A432" s="48">
        <v>15</v>
      </c>
      <c r="B432" s="48" t="s">
        <v>175</v>
      </c>
      <c r="C432" s="57" t="s">
        <v>504</v>
      </c>
      <c r="D432" s="50">
        <v>512</v>
      </c>
      <c r="E432" s="50">
        <v>7536</v>
      </c>
      <c r="F432" s="50">
        <v>43987000</v>
      </c>
      <c r="G432" s="50">
        <v>174741000</v>
      </c>
      <c r="H432" s="43"/>
      <c r="I432" s="35"/>
      <c r="K432" s="23"/>
      <c r="L432" s="20"/>
      <c r="M432" s="20"/>
      <c r="N432" s="20"/>
      <c r="O432" s="20"/>
    </row>
    <row r="433" spans="1:14" x14ac:dyDescent="0.25">
      <c r="A433" s="48">
        <v>15</v>
      </c>
      <c r="B433" s="48" t="s">
        <v>175</v>
      </c>
      <c r="C433" s="57" t="s">
        <v>505</v>
      </c>
      <c r="D433" s="50">
        <v>20</v>
      </c>
      <c r="E433" s="50">
        <v>53155</v>
      </c>
      <c r="F433" s="50">
        <v>269620000</v>
      </c>
      <c r="G433" s="50">
        <v>934118000</v>
      </c>
      <c r="H433" s="43"/>
      <c r="I433" s="35"/>
      <c r="K433" s="23"/>
      <c r="L433" s="20"/>
      <c r="M433" s="20"/>
      <c r="N433" s="20"/>
    </row>
    <row r="434" spans="1:14" x14ac:dyDescent="0.25">
      <c r="A434" s="48">
        <v>15</v>
      </c>
      <c r="B434" s="48" t="s">
        <v>176</v>
      </c>
      <c r="C434" s="57" t="s">
        <v>506</v>
      </c>
      <c r="D434" s="50">
        <v>67</v>
      </c>
      <c r="E434" s="50">
        <v>1562</v>
      </c>
      <c r="F434" s="50">
        <v>8268000</v>
      </c>
      <c r="G434" s="50">
        <v>18567000</v>
      </c>
      <c r="H434" s="43"/>
      <c r="I434" s="35"/>
      <c r="K434" s="23"/>
      <c r="L434" s="20"/>
      <c r="M434" s="20"/>
      <c r="N434" s="20"/>
    </row>
    <row r="435" spans="1:14" x14ac:dyDescent="0.25">
      <c r="A435" s="48">
        <v>15</v>
      </c>
      <c r="B435" s="48" t="s">
        <v>177</v>
      </c>
      <c r="C435" s="57" t="s">
        <v>507</v>
      </c>
      <c r="D435" s="50">
        <v>83</v>
      </c>
      <c r="E435" s="50">
        <v>2319</v>
      </c>
      <c r="F435" s="50">
        <v>14668000</v>
      </c>
      <c r="G435" s="50">
        <v>35353000</v>
      </c>
      <c r="H435" s="43"/>
      <c r="I435" s="35"/>
      <c r="K435" s="23"/>
      <c r="L435" s="20"/>
      <c r="M435" s="20"/>
      <c r="N435" s="20"/>
    </row>
    <row r="436" spans="1:14" x14ac:dyDescent="0.25">
      <c r="A436" s="48">
        <v>15</v>
      </c>
      <c r="B436" s="48" t="s">
        <v>177</v>
      </c>
      <c r="C436" s="57" t="s">
        <v>508</v>
      </c>
      <c r="D436" s="50">
        <v>464</v>
      </c>
      <c r="E436" s="50">
        <v>4758</v>
      </c>
      <c r="F436" s="50">
        <v>29719000</v>
      </c>
      <c r="G436" s="50">
        <v>60163000</v>
      </c>
      <c r="H436" s="43"/>
      <c r="I436" s="35"/>
      <c r="K436" s="23"/>
      <c r="L436" s="20"/>
      <c r="M436" s="20"/>
      <c r="N436" s="20"/>
    </row>
    <row r="437" spans="1:14" x14ac:dyDescent="0.25">
      <c r="A437" s="48">
        <v>15</v>
      </c>
      <c r="B437" s="48" t="s">
        <v>102</v>
      </c>
      <c r="C437" s="57" t="s">
        <v>509</v>
      </c>
      <c r="D437" s="50">
        <v>90</v>
      </c>
      <c r="E437" s="50">
        <v>8671</v>
      </c>
      <c r="F437" s="50">
        <v>88226000</v>
      </c>
      <c r="G437" s="50">
        <v>352358000</v>
      </c>
      <c r="H437" s="43"/>
      <c r="I437" s="35"/>
      <c r="K437" s="23"/>
      <c r="L437" s="20"/>
      <c r="M437" s="20"/>
      <c r="N437" s="20"/>
    </row>
    <row r="438" spans="1:14" x14ac:dyDescent="0.25">
      <c r="A438" s="48">
        <v>15</v>
      </c>
      <c r="B438" s="48" t="s">
        <v>102</v>
      </c>
      <c r="C438" s="57" t="s">
        <v>431</v>
      </c>
      <c r="D438" s="50">
        <v>73</v>
      </c>
      <c r="E438" s="50">
        <v>3678</v>
      </c>
      <c r="F438" s="50">
        <v>31444000</v>
      </c>
      <c r="G438" s="50">
        <v>140676000</v>
      </c>
      <c r="H438" s="43"/>
      <c r="I438" s="35"/>
      <c r="K438" s="23"/>
      <c r="L438" s="20"/>
      <c r="M438" s="20"/>
      <c r="N438" s="20"/>
    </row>
    <row r="439" spans="1:14" x14ac:dyDescent="0.25">
      <c r="A439" s="48">
        <v>15</v>
      </c>
      <c r="B439" s="48" t="s">
        <v>178</v>
      </c>
      <c r="C439" s="57" t="s">
        <v>331</v>
      </c>
      <c r="D439" s="50">
        <v>612</v>
      </c>
      <c r="E439" s="50">
        <v>1839</v>
      </c>
      <c r="F439" s="50">
        <v>7155000</v>
      </c>
      <c r="G439" s="50">
        <v>13085000</v>
      </c>
      <c r="H439" s="43"/>
      <c r="I439" s="35"/>
      <c r="K439" s="23"/>
      <c r="L439" s="20"/>
      <c r="M439" s="20"/>
      <c r="N439" s="20"/>
    </row>
    <row r="440" spans="1:14" x14ac:dyDescent="0.25">
      <c r="A440" s="48">
        <v>15</v>
      </c>
      <c r="B440" s="48" t="s">
        <v>178</v>
      </c>
      <c r="C440" s="57" t="s">
        <v>330</v>
      </c>
      <c r="D440" s="50">
        <v>1987</v>
      </c>
      <c r="E440" s="50">
        <v>15889</v>
      </c>
      <c r="F440" s="50">
        <v>144085000</v>
      </c>
      <c r="G440" s="50">
        <v>471086000</v>
      </c>
      <c r="H440" s="43"/>
      <c r="I440" s="35"/>
      <c r="K440" s="23"/>
      <c r="L440" s="20"/>
      <c r="M440" s="20"/>
      <c r="N440" s="20"/>
    </row>
    <row r="441" spans="1:14" x14ac:dyDescent="0.25">
      <c r="A441" s="48">
        <v>15</v>
      </c>
      <c r="B441" s="48" t="s">
        <v>179</v>
      </c>
      <c r="C441" s="57" t="s">
        <v>510</v>
      </c>
      <c r="D441" s="50">
        <v>41</v>
      </c>
      <c r="E441" s="50">
        <v>800</v>
      </c>
      <c r="F441" s="50">
        <v>6245000</v>
      </c>
      <c r="G441" s="50">
        <v>38496000</v>
      </c>
      <c r="H441" s="43"/>
      <c r="I441" s="35"/>
      <c r="K441" s="23"/>
      <c r="L441" s="20"/>
      <c r="M441" s="20"/>
      <c r="N441" s="20"/>
    </row>
    <row r="442" spans="1:14" x14ac:dyDescent="0.25">
      <c r="A442" s="48">
        <v>15</v>
      </c>
      <c r="B442" s="48" t="s">
        <v>179</v>
      </c>
      <c r="C442" s="57" t="s">
        <v>333</v>
      </c>
      <c r="D442" s="50">
        <v>215</v>
      </c>
      <c r="E442" s="50">
        <v>8781</v>
      </c>
      <c r="F442" s="50">
        <v>29719000</v>
      </c>
      <c r="G442" s="50">
        <v>396875000</v>
      </c>
      <c r="H442" s="43"/>
      <c r="I442" s="35"/>
      <c r="K442" s="23"/>
      <c r="L442" s="20"/>
      <c r="M442" s="20"/>
      <c r="N442" s="20"/>
    </row>
    <row r="443" spans="1:14" x14ac:dyDescent="0.25">
      <c r="A443" s="48">
        <v>15</v>
      </c>
      <c r="B443" s="48" t="s">
        <v>179</v>
      </c>
      <c r="C443" s="57" t="s">
        <v>511</v>
      </c>
      <c r="D443" s="50">
        <v>191</v>
      </c>
      <c r="E443" s="50">
        <v>1809</v>
      </c>
      <c r="F443" s="50">
        <v>18032000</v>
      </c>
      <c r="G443" s="50">
        <v>46854000</v>
      </c>
      <c r="H443" s="43"/>
      <c r="I443" s="35"/>
      <c r="K443" s="23"/>
      <c r="L443" s="20"/>
      <c r="M443" s="20"/>
      <c r="N443" s="20"/>
    </row>
    <row r="444" spans="1:14" x14ac:dyDescent="0.25">
      <c r="A444" s="48">
        <v>15</v>
      </c>
      <c r="B444" s="48" t="s">
        <v>180</v>
      </c>
      <c r="C444" s="57" t="s">
        <v>337</v>
      </c>
      <c r="D444" s="50">
        <v>86</v>
      </c>
      <c r="E444" s="50">
        <v>5361</v>
      </c>
      <c r="F444" s="50">
        <v>25341000</v>
      </c>
      <c r="G444" s="50">
        <v>47257000</v>
      </c>
      <c r="H444" s="43"/>
      <c r="I444" s="35"/>
      <c r="K444" s="23"/>
      <c r="L444" s="20"/>
      <c r="M444" s="20"/>
      <c r="N444" s="20"/>
    </row>
    <row r="445" spans="1:14" ht="24" x14ac:dyDescent="0.25">
      <c r="A445" s="48">
        <v>15</v>
      </c>
      <c r="B445" s="48" t="s">
        <v>180</v>
      </c>
      <c r="C445" s="57" t="s">
        <v>512</v>
      </c>
      <c r="D445" s="50">
        <v>938</v>
      </c>
      <c r="E445" s="50">
        <v>6307</v>
      </c>
      <c r="F445" s="50">
        <v>30581000</v>
      </c>
      <c r="G445" s="50">
        <v>57653000</v>
      </c>
      <c r="H445" s="43"/>
      <c r="I445" s="35"/>
      <c r="K445" s="23"/>
      <c r="L445" s="20"/>
      <c r="M445" s="20"/>
      <c r="N445" s="20"/>
    </row>
    <row r="446" spans="1:14" x14ac:dyDescent="0.25">
      <c r="A446" s="48">
        <v>15</v>
      </c>
      <c r="B446" s="48" t="s">
        <v>180</v>
      </c>
      <c r="C446" s="57" t="s">
        <v>513</v>
      </c>
      <c r="D446" s="50">
        <v>7072</v>
      </c>
      <c r="E446" s="50">
        <v>44781</v>
      </c>
      <c r="F446" s="50">
        <v>194936000</v>
      </c>
      <c r="G446" s="50">
        <v>418883000</v>
      </c>
      <c r="H446" s="43"/>
      <c r="I446" s="35"/>
      <c r="K446" s="23"/>
      <c r="L446" s="20"/>
      <c r="M446" s="20"/>
      <c r="N446" s="20"/>
    </row>
    <row r="447" spans="1:14" x14ac:dyDescent="0.25">
      <c r="A447" s="48">
        <v>15</v>
      </c>
      <c r="B447" s="48" t="s">
        <v>181</v>
      </c>
      <c r="C447" s="57" t="s">
        <v>338</v>
      </c>
      <c r="D447" s="50">
        <v>40</v>
      </c>
      <c r="E447" s="50">
        <v>11335</v>
      </c>
      <c r="F447" s="50">
        <v>116420000</v>
      </c>
      <c r="G447" s="50">
        <v>206789000</v>
      </c>
      <c r="H447" s="43"/>
      <c r="I447" s="35"/>
      <c r="K447" s="23"/>
      <c r="L447" s="20"/>
      <c r="M447" s="20"/>
      <c r="N447" s="20"/>
    </row>
    <row r="448" spans="1:14" x14ac:dyDescent="0.25">
      <c r="A448" s="48">
        <v>15</v>
      </c>
      <c r="B448" s="48" t="s">
        <v>182</v>
      </c>
      <c r="C448" s="57" t="s">
        <v>514</v>
      </c>
      <c r="D448" s="50">
        <v>221</v>
      </c>
      <c r="E448" s="50">
        <v>9413</v>
      </c>
      <c r="F448" s="50">
        <v>61298000</v>
      </c>
      <c r="G448" s="50">
        <v>118061000</v>
      </c>
      <c r="H448" s="43"/>
      <c r="I448" s="35"/>
      <c r="K448" s="23"/>
      <c r="L448" s="20"/>
      <c r="M448" s="20"/>
      <c r="N448" s="20"/>
    </row>
    <row r="449" spans="1:14" x14ac:dyDescent="0.25">
      <c r="A449" s="48">
        <v>15</v>
      </c>
      <c r="B449" s="48" t="s">
        <v>183</v>
      </c>
      <c r="C449" s="57" t="s">
        <v>515</v>
      </c>
      <c r="D449" s="50">
        <v>719</v>
      </c>
      <c r="E449" s="50">
        <v>8099</v>
      </c>
      <c r="F449" s="50">
        <v>37087000</v>
      </c>
      <c r="G449" s="50">
        <v>92027000</v>
      </c>
      <c r="H449" s="43"/>
      <c r="I449" s="35"/>
      <c r="K449" s="23"/>
      <c r="L449" s="20"/>
      <c r="M449" s="20"/>
      <c r="N449" s="20"/>
    </row>
    <row r="450" spans="1:14" x14ac:dyDescent="0.25">
      <c r="A450" s="48">
        <v>15</v>
      </c>
      <c r="B450" s="48" t="s">
        <v>184</v>
      </c>
      <c r="C450" s="57" t="s">
        <v>341</v>
      </c>
      <c r="D450" s="50">
        <v>309</v>
      </c>
      <c r="E450" s="50">
        <v>2259</v>
      </c>
      <c r="F450" s="50">
        <v>20779000</v>
      </c>
      <c r="G450" s="50">
        <v>73024000</v>
      </c>
      <c r="H450" s="43"/>
      <c r="I450" s="35"/>
      <c r="K450" s="23"/>
      <c r="L450" s="20"/>
      <c r="M450" s="20"/>
      <c r="N450" s="20"/>
    </row>
    <row r="451" spans="1:14" x14ac:dyDescent="0.25">
      <c r="A451" s="48">
        <v>15</v>
      </c>
      <c r="B451" s="48" t="s">
        <v>184</v>
      </c>
      <c r="C451" s="57" t="s">
        <v>516</v>
      </c>
      <c r="D451" s="50">
        <v>67</v>
      </c>
      <c r="E451" s="50">
        <v>2708</v>
      </c>
      <c r="F451" s="50">
        <v>33769000</v>
      </c>
      <c r="G451" s="50">
        <v>94095000</v>
      </c>
      <c r="H451" s="43"/>
      <c r="I451" s="35"/>
      <c r="K451" s="23"/>
      <c r="L451" s="20"/>
      <c r="M451" s="20"/>
      <c r="N451" s="20"/>
    </row>
    <row r="452" spans="1:14" x14ac:dyDescent="0.25">
      <c r="A452" s="48">
        <v>15</v>
      </c>
      <c r="B452" s="48" t="s">
        <v>185</v>
      </c>
      <c r="C452" s="57" t="s">
        <v>517</v>
      </c>
      <c r="D452" s="50">
        <v>139</v>
      </c>
      <c r="E452" s="50">
        <v>4945</v>
      </c>
      <c r="F452" s="50">
        <v>86422000</v>
      </c>
      <c r="G452" s="50">
        <v>197102000</v>
      </c>
      <c r="H452" s="43"/>
      <c r="I452" s="35"/>
      <c r="K452" s="23"/>
      <c r="L452" s="20"/>
      <c r="M452" s="20"/>
      <c r="N452" s="20"/>
    </row>
    <row r="453" spans="1:14" x14ac:dyDescent="0.25">
      <c r="A453" s="48">
        <v>15</v>
      </c>
      <c r="B453" s="48" t="s">
        <v>185</v>
      </c>
      <c r="C453" s="57" t="s">
        <v>518</v>
      </c>
      <c r="D453" s="50">
        <v>24</v>
      </c>
      <c r="E453" s="50">
        <v>1137</v>
      </c>
      <c r="F453" s="50">
        <v>7878000</v>
      </c>
      <c r="G453" s="50">
        <v>18625000</v>
      </c>
      <c r="H453" s="43"/>
      <c r="I453" s="35"/>
      <c r="K453" s="23"/>
      <c r="L453" s="20"/>
      <c r="M453" s="20"/>
      <c r="N453" s="20"/>
    </row>
    <row r="454" spans="1:14" x14ac:dyDescent="0.25">
      <c r="A454" s="48">
        <v>15</v>
      </c>
      <c r="B454" s="48" t="s">
        <v>185</v>
      </c>
      <c r="C454" s="57" t="s">
        <v>519</v>
      </c>
      <c r="D454" s="50">
        <v>42</v>
      </c>
      <c r="E454" s="50">
        <v>1301</v>
      </c>
      <c r="F454" s="50">
        <v>18200000</v>
      </c>
      <c r="G454" s="50">
        <v>35575000</v>
      </c>
      <c r="H454" s="43"/>
      <c r="I454" s="35"/>
      <c r="K454" s="23"/>
      <c r="L454" s="20"/>
      <c r="M454" s="20"/>
      <c r="N454" s="20"/>
    </row>
    <row r="455" spans="1:14" x14ac:dyDescent="0.25">
      <c r="A455" s="48">
        <v>15</v>
      </c>
      <c r="B455" s="48" t="s">
        <v>1168</v>
      </c>
      <c r="C455" s="57" t="s">
        <v>344</v>
      </c>
      <c r="D455" s="50">
        <v>1785</v>
      </c>
      <c r="E455" s="50">
        <v>10483</v>
      </c>
      <c r="F455" s="50">
        <v>162769000</v>
      </c>
      <c r="G455" s="50">
        <v>438077000</v>
      </c>
      <c r="H455" s="43"/>
      <c r="I455" s="35"/>
      <c r="K455" s="23"/>
      <c r="L455" s="20"/>
      <c r="M455" s="20"/>
      <c r="N455" s="20"/>
    </row>
    <row r="456" spans="1:14" x14ac:dyDescent="0.25">
      <c r="A456" s="48">
        <v>15</v>
      </c>
      <c r="B456" s="48" t="s">
        <v>1169</v>
      </c>
      <c r="C456" s="57" t="s">
        <v>346</v>
      </c>
      <c r="D456" s="50">
        <v>17</v>
      </c>
      <c r="E456" s="50">
        <v>7377</v>
      </c>
      <c r="F456" s="50">
        <v>84480000</v>
      </c>
      <c r="G456" s="50">
        <v>130509000</v>
      </c>
      <c r="H456" s="43"/>
      <c r="I456" s="35"/>
      <c r="K456" s="23"/>
      <c r="L456" s="20"/>
      <c r="M456" s="20"/>
      <c r="N456" s="20"/>
    </row>
    <row r="457" spans="1:14" x14ac:dyDescent="0.25">
      <c r="A457" s="48">
        <v>15</v>
      </c>
      <c r="B457" s="48" t="s">
        <v>1169</v>
      </c>
      <c r="C457" s="57" t="s">
        <v>520</v>
      </c>
      <c r="D457" s="50">
        <v>6</v>
      </c>
      <c r="E457" s="50">
        <v>945</v>
      </c>
      <c r="F457" s="50">
        <v>19721000</v>
      </c>
      <c r="G457" s="50">
        <v>40227000</v>
      </c>
      <c r="H457" s="43"/>
      <c r="I457" s="35"/>
      <c r="K457" s="23"/>
      <c r="L457" s="20"/>
      <c r="M457" s="20"/>
      <c r="N457" s="20"/>
    </row>
    <row r="458" spans="1:14" x14ac:dyDescent="0.25">
      <c r="A458" s="48">
        <v>15</v>
      </c>
      <c r="B458" s="48" t="s">
        <v>186</v>
      </c>
      <c r="C458" s="57" t="s">
        <v>347</v>
      </c>
      <c r="D458" s="50">
        <v>2474</v>
      </c>
      <c r="E458" s="50">
        <v>11455</v>
      </c>
      <c r="F458" s="50">
        <v>60818000</v>
      </c>
      <c r="G458" s="50">
        <v>80649000</v>
      </c>
      <c r="H458" s="43"/>
      <c r="I458" s="35"/>
      <c r="K458" s="23"/>
      <c r="L458" s="20"/>
      <c r="M458" s="20"/>
      <c r="N458" s="20"/>
    </row>
    <row r="459" spans="1:14" x14ac:dyDescent="0.25">
      <c r="A459" s="48">
        <v>15</v>
      </c>
      <c r="B459" s="48" t="s">
        <v>186</v>
      </c>
      <c r="C459" s="57" t="s">
        <v>350</v>
      </c>
      <c r="D459" s="50">
        <v>30</v>
      </c>
      <c r="E459" s="50">
        <v>237</v>
      </c>
      <c r="F459" s="50">
        <v>2332000</v>
      </c>
      <c r="G459" s="50">
        <v>4336000</v>
      </c>
      <c r="H459" s="43"/>
      <c r="I459" s="35"/>
      <c r="K459" s="23"/>
      <c r="L459" s="20"/>
      <c r="M459" s="20"/>
      <c r="N459" s="20"/>
    </row>
    <row r="460" spans="1:14" x14ac:dyDescent="0.25">
      <c r="A460" s="48">
        <v>15</v>
      </c>
      <c r="B460" s="48" t="s">
        <v>186</v>
      </c>
      <c r="C460" s="57" t="s">
        <v>351</v>
      </c>
      <c r="D460" s="50">
        <v>85</v>
      </c>
      <c r="E460" s="50">
        <v>1261</v>
      </c>
      <c r="F460" s="50">
        <v>14679000</v>
      </c>
      <c r="G460" s="50">
        <v>41521000</v>
      </c>
      <c r="H460" s="43"/>
      <c r="I460" s="35"/>
      <c r="K460" s="23"/>
      <c r="L460" s="20"/>
      <c r="M460" s="20"/>
      <c r="N460" s="20"/>
    </row>
    <row r="461" spans="1:14" x14ac:dyDescent="0.25">
      <c r="A461" s="48">
        <v>15</v>
      </c>
      <c r="B461" s="48" t="s">
        <v>186</v>
      </c>
      <c r="C461" s="57" t="s">
        <v>521</v>
      </c>
      <c r="D461" s="50">
        <v>23</v>
      </c>
      <c r="E461" s="50">
        <v>300</v>
      </c>
      <c r="F461" s="50">
        <v>1244000</v>
      </c>
      <c r="G461" s="50">
        <v>2821000</v>
      </c>
      <c r="H461" s="43"/>
      <c r="I461" s="35"/>
      <c r="K461" s="23"/>
      <c r="L461" s="20"/>
      <c r="M461" s="20"/>
      <c r="N461" s="20"/>
    </row>
    <row r="462" spans="1:14" x14ac:dyDescent="0.25">
      <c r="A462" s="48">
        <v>15</v>
      </c>
      <c r="B462" s="48" t="s">
        <v>186</v>
      </c>
      <c r="C462" s="57" t="s">
        <v>123</v>
      </c>
      <c r="D462" s="50">
        <v>350</v>
      </c>
      <c r="E462" s="50">
        <v>3078</v>
      </c>
      <c r="F462" s="50">
        <v>14736000</v>
      </c>
      <c r="G462" s="50">
        <v>20890000</v>
      </c>
      <c r="H462" s="43"/>
      <c r="I462" s="35"/>
      <c r="K462" s="23"/>
      <c r="L462" s="20"/>
      <c r="M462" s="20"/>
      <c r="N462" s="20"/>
    </row>
    <row r="463" spans="1:14" x14ac:dyDescent="0.25">
      <c r="A463" s="48">
        <v>16</v>
      </c>
      <c r="B463" s="48" t="s">
        <v>175</v>
      </c>
      <c r="C463" s="57" t="s">
        <v>213</v>
      </c>
      <c r="D463" s="50">
        <v>17</v>
      </c>
      <c r="E463" s="50">
        <v>4791</v>
      </c>
      <c r="F463" s="50">
        <v>210452000</v>
      </c>
      <c r="G463" s="50">
        <v>283652000</v>
      </c>
      <c r="H463" s="43"/>
      <c r="I463" s="35"/>
      <c r="K463" s="23"/>
      <c r="L463" s="20"/>
      <c r="M463" s="20"/>
      <c r="N463" s="20"/>
    </row>
    <row r="464" spans="1:14" x14ac:dyDescent="0.25">
      <c r="A464" s="48">
        <v>16</v>
      </c>
      <c r="B464" s="48" t="s">
        <v>175</v>
      </c>
      <c r="C464" s="57" t="s">
        <v>522</v>
      </c>
      <c r="D464" s="50">
        <v>95</v>
      </c>
      <c r="E464" s="50">
        <v>5656</v>
      </c>
      <c r="F464" s="50">
        <v>25678000</v>
      </c>
      <c r="G464" s="50">
        <v>41948000</v>
      </c>
      <c r="H464" s="43"/>
      <c r="I464" s="35"/>
      <c r="K464" s="23"/>
      <c r="L464" s="20"/>
      <c r="M464" s="20"/>
      <c r="N464" s="20"/>
    </row>
    <row r="465" spans="1:14" x14ac:dyDescent="0.25">
      <c r="A465" s="48">
        <v>17</v>
      </c>
      <c r="B465" s="48" t="s">
        <v>175</v>
      </c>
      <c r="C465" s="57" t="s">
        <v>354</v>
      </c>
      <c r="D465" s="50">
        <v>106</v>
      </c>
      <c r="E465" s="50">
        <v>911</v>
      </c>
      <c r="F465" s="50">
        <v>14270000</v>
      </c>
      <c r="G465" s="50">
        <v>99638000</v>
      </c>
      <c r="H465" s="43"/>
      <c r="I465" s="35"/>
      <c r="K465" s="23"/>
      <c r="L465" s="20"/>
      <c r="M465" s="20"/>
      <c r="N465" s="20"/>
    </row>
    <row r="466" spans="1:14" x14ac:dyDescent="0.25">
      <c r="A466" s="48">
        <v>17</v>
      </c>
      <c r="B466" s="48" t="s">
        <v>175</v>
      </c>
      <c r="C466" s="57" t="s">
        <v>405</v>
      </c>
      <c r="D466" s="50">
        <v>126</v>
      </c>
      <c r="E466" s="50">
        <v>1014</v>
      </c>
      <c r="F466" s="50">
        <v>5122000</v>
      </c>
      <c r="G466" s="50">
        <v>9597000</v>
      </c>
      <c r="H466" s="43"/>
      <c r="I466" s="35"/>
      <c r="K466" s="23"/>
      <c r="L466" s="20"/>
      <c r="M466" s="20"/>
      <c r="N466" s="20"/>
    </row>
    <row r="467" spans="1:14" x14ac:dyDescent="0.25">
      <c r="A467" s="48">
        <v>17</v>
      </c>
      <c r="B467" s="48" t="s">
        <v>175</v>
      </c>
      <c r="C467" s="57" t="s">
        <v>355</v>
      </c>
      <c r="D467" s="50">
        <v>46</v>
      </c>
      <c r="E467" s="50">
        <v>3621</v>
      </c>
      <c r="F467" s="50">
        <v>27051000</v>
      </c>
      <c r="G467" s="50">
        <v>104436000</v>
      </c>
      <c r="H467" s="43"/>
      <c r="I467" s="35"/>
      <c r="K467" s="23"/>
      <c r="L467" s="20"/>
      <c r="M467" s="20"/>
      <c r="N467" s="20"/>
    </row>
    <row r="468" spans="1:14" x14ac:dyDescent="0.25">
      <c r="A468" s="48">
        <v>17</v>
      </c>
      <c r="B468" s="48" t="s">
        <v>175</v>
      </c>
      <c r="C468" s="57" t="s">
        <v>360</v>
      </c>
      <c r="D468" s="50">
        <v>85</v>
      </c>
      <c r="E468" s="50">
        <v>2244</v>
      </c>
      <c r="F468" s="50">
        <v>7066000</v>
      </c>
      <c r="G468" s="50">
        <v>39361000</v>
      </c>
      <c r="H468" s="43"/>
      <c r="I468" s="35"/>
      <c r="K468" s="23"/>
      <c r="L468" s="20"/>
      <c r="M468" s="20"/>
      <c r="N468" s="20"/>
    </row>
    <row r="469" spans="1:14" x14ac:dyDescent="0.25">
      <c r="A469" s="48">
        <v>17</v>
      </c>
      <c r="B469" s="48" t="s">
        <v>175</v>
      </c>
      <c r="C469" s="57" t="s">
        <v>361</v>
      </c>
      <c r="D469" s="50">
        <v>17</v>
      </c>
      <c r="E469" s="50">
        <v>277</v>
      </c>
      <c r="F469" s="50">
        <v>1043000</v>
      </c>
      <c r="G469" s="50">
        <v>3105000</v>
      </c>
      <c r="H469" s="43"/>
      <c r="I469" s="35"/>
      <c r="K469" s="23"/>
      <c r="L469" s="20"/>
      <c r="M469" s="20"/>
      <c r="N469" s="20"/>
    </row>
    <row r="470" spans="1:14" x14ac:dyDescent="0.25">
      <c r="A470" s="48">
        <v>17</v>
      </c>
      <c r="B470" s="48" t="s">
        <v>175</v>
      </c>
      <c r="C470" s="57" t="s">
        <v>523</v>
      </c>
      <c r="D470" s="50">
        <v>781</v>
      </c>
      <c r="E470" s="50">
        <v>77332</v>
      </c>
      <c r="F470" s="50">
        <v>601928000</v>
      </c>
      <c r="G470" s="50">
        <v>1035351000</v>
      </c>
      <c r="H470" s="43"/>
      <c r="I470" s="35"/>
      <c r="K470" s="23"/>
      <c r="L470" s="20"/>
      <c r="M470" s="20"/>
      <c r="N470" s="20"/>
    </row>
    <row r="471" spans="1:14" x14ac:dyDescent="0.25">
      <c r="A471" s="48">
        <v>17</v>
      </c>
      <c r="B471" s="48" t="s">
        <v>175</v>
      </c>
      <c r="C471" s="57" t="s">
        <v>524</v>
      </c>
      <c r="D471" s="50">
        <v>27</v>
      </c>
      <c r="E471" s="50">
        <v>816</v>
      </c>
      <c r="F471" s="50">
        <v>8967000</v>
      </c>
      <c r="G471" s="50">
        <v>14048000</v>
      </c>
      <c r="H471" s="43"/>
      <c r="I471" s="35"/>
      <c r="K471" s="23"/>
      <c r="L471" s="20"/>
      <c r="M471" s="20"/>
      <c r="N471" s="20"/>
    </row>
    <row r="472" spans="1:14" x14ac:dyDescent="0.25">
      <c r="A472" s="48">
        <v>17</v>
      </c>
      <c r="B472" s="48" t="s">
        <v>175</v>
      </c>
      <c r="C472" s="57" t="s">
        <v>357</v>
      </c>
      <c r="D472" s="50">
        <v>351</v>
      </c>
      <c r="E472" s="50">
        <v>13737</v>
      </c>
      <c r="F472" s="50">
        <v>84462000</v>
      </c>
      <c r="G472" s="50">
        <v>158572000</v>
      </c>
      <c r="H472" s="43"/>
      <c r="I472" s="35"/>
      <c r="K472" s="23"/>
      <c r="L472" s="20"/>
      <c r="M472" s="20"/>
      <c r="N472" s="20"/>
    </row>
    <row r="473" spans="1:14" x14ac:dyDescent="0.25">
      <c r="A473" s="48">
        <v>17</v>
      </c>
      <c r="B473" s="48" t="s">
        <v>175</v>
      </c>
      <c r="C473" s="57" t="s">
        <v>525</v>
      </c>
      <c r="D473" s="50">
        <v>217</v>
      </c>
      <c r="E473" s="50">
        <v>6552</v>
      </c>
      <c r="F473" s="50">
        <v>96137000</v>
      </c>
      <c r="G473" s="50">
        <v>145517000</v>
      </c>
      <c r="H473" s="43"/>
      <c r="I473" s="35"/>
      <c r="K473" s="23"/>
      <c r="L473" s="20"/>
      <c r="M473" s="20"/>
      <c r="N473" s="20"/>
    </row>
    <row r="474" spans="1:14" x14ac:dyDescent="0.25">
      <c r="A474" s="48">
        <v>17</v>
      </c>
      <c r="B474" s="48" t="s">
        <v>175</v>
      </c>
      <c r="C474" s="57" t="s">
        <v>526</v>
      </c>
      <c r="D474" s="50">
        <v>16</v>
      </c>
      <c r="E474" s="50">
        <v>416</v>
      </c>
      <c r="F474" s="50">
        <v>2542000</v>
      </c>
      <c r="G474" s="50">
        <v>6319000</v>
      </c>
      <c r="H474" s="43"/>
      <c r="I474" s="35"/>
      <c r="K474" s="23"/>
      <c r="L474" s="20"/>
      <c r="M474" s="20"/>
      <c r="N474" s="20"/>
    </row>
    <row r="475" spans="1:14" x14ac:dyDescent="0.25">
      <c r="A475" s="48">
        <v>17</v>
      </c>
      <c r="B475" s="48" t="s">
        <v>175</v>
      </c>
      <c r="C475" s="57" t="s">
        <v>527</v>
      </c>
      <c r="D475" s="50">
        <v>114</v>
      </c>
      <c r="E475" s="50">
        <v>5845</v>
      </c>
      <c r="F475" s="50">
        <v>39042000</v>
      </c>
      <c r="G475" s="50">
        <v>58016000</v>
      </c>
      <c r="H475" s="43"/>
      <c r="I475" s="35"/>
      <c r="K475" s="23"/>
      <c r="L475" s="20"/>
      <c r="M475" s="20"/>
      <c r="N475" s="20"/>
    </row>
    <row r="476" spans="1:14" x14ac:dyDescent="0.25">
      <c r="A476" s="48">
        <v>17</v>
      </c>
      <c r="B476" s="48" t="s">
        <v>175</v>
      </c>
      <c r="C476" s="57" t="s">
        <v>528</v>
      </c>
      <c r="D476" s="50">
        <v>32</v>
      </c>
      <c r="E476" s="50">
        <v>1635</v>
      </c>
      <c r="F476" s="50">
        <v>4289000</v>
      </c>
      <c r="G476" s="50">
        <v>7063000</v>
      </c>
      <c r="H476" s="43"/>
      <c r="I476" s="35"/>
      <c r="K476" s="23"/>
      <c r="L476" s="20"/>
      <c r="M476" s="20"/>
      <c r="N476" s="20"/>
    </row>
    <row r="477" spans="1:14" x14ac:dyDescent="0.25">
      <c r="A477" s="48">
        <v>17</v>
      </c>
      <c r="B477" s="48" t="s">
        <v>176</v>
      </c>
      <c r="C477" s="57" t="s">
        <v>536</v>
      </c>
      <c r="D477" s="50">
        <v>66</v>
      </c>
      <c r="E477" s="50">
        <v>1586</v>
      </c>
      <c r="F477" s="50">
        <v>10066000</v>
      </c>
      <c r="G477" s="50">
        <v>17349000</v>
      </c>
      <c r="H477" s="43"/>
      <c r="I477" s="35"/>
      <c r="K477" s="23"/>
      <c r="L477" s="20"/>
      <c r="M477" s="20"/>
      <c r="N477" s="20"/>
    </row>
    <row r="478" spans="1:14" x14ac:dyDescent="0.25">
      <c r="A478" s="48">
        <v>17</v>
      </c>
      <c r="B478" s="48" t="s">
        <v>176</v>
      </c>
      <c r="C478" s="57" t="s">
        <v>379</v>
      </c>
      <c r="D478" s="50">
        <v>7</v>
      </c>
      <c r="E478" s="50">
        <v>353</v>
      </c>
      <c r="F478" s="50">
        <v>2059000</v>
      </c>
      <c r="G478" s="50">
        <v>8299000</v>
      </c>
      <c r="H478" s="43"/>
      <c r="I478" s="35"/>
      <c r="K478" s="23"/>
      <c r="L478" s="20"/>
      <c r="M478" s="20"/>
      <c r="N478" s="20"/>
    </row>
    <row r="479" spans="1:14" x14ac:dyDescent="0.25">
      <c r="A479" s="48">
        <v>17</v>
      </c>
      <c r="B479" s="48" t="s">
        <v>176</v>
      </c>
      <c r="C479" s="57" t="s">
        <v>375</v>
      </c>
      <c r="D479" s="50">
        <v>26</v>
      </c>
      <c r="E479" s="50">
        <v>1751</v>
      </c>
      <c r="F479" s="50">
        <v>11491000</v>
      </c>
      <c r="G479" s="50">
        <v>33653000</v>
      </c>
      <c r="H479" s="43"/>
      <c r="I479" s="35"/>
      <c r="K479" s="23"/>
      <c r="L479" s="20"/>
      <c r="M479" s="20"/>
      <c r="N479" s="20"/>
    </row>
    <row r="480" spans="1:14" x14ac:dyDescent="0.25">
      <c r="A480" s="48">
        <v>17</v>
      </c>
      <c r="B480" s="48" t="s">
        <v>176</v>
      </c>
      <c r="C480" s="57" t="s">
        <v>378</v>
      </c>
      <c r="D480" s="50">
        <v>17</v>
      </c>
      <c r="E480" s="50">
        <v>2236</v>
      </c>
      <c r="F480" s="50">
        <v>15741000</v>
      </c>
      <c r="G480" s="50">
        <v>76101000</v>
      </c>
      <c r="H480" s="43"/>
      <c r="I480" s="35"/>
      <c r="K480" s="23"/>
      <c r="L480" s="20"/>
      <c r="M480" s="20"/>
      <c r="N480" s="20"/>
    </row>
    <row r="481" spans="1:14" x14ac:dyDescent="0.25">
      <c r="A481" s="48">
        <v>17</v>
      </c>
      <c r="B481" s="48" t="s">
        <v>176</v>
      </c>
      <c r="C481" s="57" t="s">
        <v>372</v>
      </c>
      <c r="D481" s="50">
        <v>31</v>
      </c>
      <c r="E481" s="50">
        <v>435</v>
      </c>
      <c r="F481" s="50">
        <v>2457000</v>
      </c>
      <c r="G481" s="50">
        <v>8097000</v>
      </c>
      <c r="H481" s="43"/>
      <c r="I481" s="35"/>
      <c r="K481" s="23"/>
      <c r="L481" s="20"/>
      <c r="M481" s="20"/>
      <c r="N481" s="20"/>
    </row>
    <row r="482" spans="1:14" x14ac:dyDescent="0.25">
      <c r="A482" s="48">
        <v>17</v>
      </c>
      <c r="B482" s="48" t="s">
        <v>176</v>
      </c>
      <c r="C482" s="57" t="s">
        <v>537</v>
      </c>
      <c r="D482" s="50">
        <v>190</v>
      </c>
      <c r="E482" s="50">
        <v>980</v>
      </c>
      <c r="F482" s="50">
        <v>6966000</v>
      </c>
      <c r="G482" s="50">
        <v>13864000</v>
      </c>
      <c r="H482" s="43"/>
      <c r="I482" s="35"/>
      <c r="K482" s="23"/>
      <c r="L482" s="20"/>
      <c r="M482" s="20"/>
      <c r="N482" s="20"/>
    </row>
    <row r="483" spans="1:14" x14ac:dyDescent="0.25">
      <c r="A483" s="48">
        <v>17</v>
      </c>
      <c r="B483" s="48" t="s">
        <v>176</v>
      </c>
      <c r="C483" s="57" t="s">
        <v>376</v>
      </c>
      <c r="D483" s="50">
        <v>127</v>
      </c>
      <c r="E483" s="50">
        <v>662</v>
      </c>
      <c r="F483" s="50">
        <v>5528000</v>
      </c>
      <c r="G483" s="50">
        <v>13970000</v>
      </c>
      <c r="H483" s="43"/>
      <c r="I483" s="35"/>
      <c r="K483" s="23"/>
      <c r="L483" s="20"/>
      <c r="M483" s="20"/>
      <c r="N483" s="20"/>
    </row>
    <row r="484" spans="1:14" x14ac:dyDescent="0.25">
      <c r="A484" s="48">
        <v>17</v>
      </c>
      <c r="B484" s="48" t="s">
        <v>176</v>
      </c>
      <c r="C484" s="57" t="s">
        <v>351</v>
      </c>
      <c r="D484" s="50">
        <v>15</v>
      </c>
      <c r="E484" s="50">
        <v>362</v>
      </c>
      <c r="F484" s="50">
        <v>3651000</v>
      </c>
      <c r="G484" s="50">
        <v>6066000</v>
      </c>
      <c r="H484" s="43"/>
      <c r="I484" s="35"/>
      <c r="K484" s="23"/>
      <c r="L484" s="20"/>
      <c r="M484" s="20"/>
      <c r="N484" s="20"/>
    </row>
    <row r="485" spans="1:14" x14ac:dyDescent="0.25">
      <c r="A485" s="48">
        <v>17</v>
      </c>
      <c r="B485" s="48" t="s">
        <v>176</v>
      </c>
      <c r="C485" s="57" t="s">
        <v>550</v>
      </c>
      <c r="D485" s="50">
        <v>379</v>
      </c>
      <c r="E485" s="50">
        <v>1263</v>
      </c>
      <c r="F485" s="50">
        <v>4169000</v>
      </c>
      <c r="G485" s="50">
        <v>5157000</v>
      </c>
      <c r="H485" s="43"/>
      <c r="I485" s="35"/>
      <c r="K485" s="23"/>
      <c r="L485" s="20"/>
      <c r="M485" s="20"/>
      <c r="N485" s="20"/>
    </row>
    <row r="486" spans="1:14" x14ac:dyDescent="0.25">
      <c r="A486" s="48">
        <v>17</v>
      </c>
      <c r="B486" s="48" t="s">
        <v>176</v>
      </c>
      <c r="C486" s="57" t="s">
        <v>351</v>
      </c>
      <c r="D486" s="50">
        <v>94</v>
      </c>
      <c r="E486" s="50">
        <v>1602</v>
      </c>
      <c r="F486" s="50">
        <v>9805000</v>
      </c>
      <c r="G486" s="50">
        <v>23131000</v>
      </c>
      <c r="H486" s="41"/>
      <c r="I486" s="35"/>
      <c r="K486" s="23"/>
      <c r="L486" s="20"/>
      <c r="M486" s="20"/>
      <c r="N486" s="20"/>
    </row>
    <row r="487" spans="1:14" x14ac:dyDescent="0.25">
      <c r="A487" s="48">
        <v>18</v>
      </c>
      <c r="B487" s="48" t="s">
        <v>175</v>
      </c>
      <c r="C487" s="57" t="s">
        <v>532</v>
      </c>
      <c r="D487" s="50">
        <v>196</v>
      </c>
      <c r="E487" s="50">
        <v>2412</v>
      </c>
      <c r="F487" s="50">
        <v>14306000</v>
      </c>
      <c r="G487" s="50">
        <v>39254000</v>
      </c>
      <c r="H487" s="41"/>
      <c r="I487" s="35"/>
      <c r="K487" s="23"/>
      <c r="L487" s="20"/>
      <c r="M487" s="20"/>
      <c r="N487" s="20"/>
    </row>
    <row r="488" spans="1:14" x14ac:dyDescent="0.25">
      <c r="A488" s="48">
        <v>18</v>
      </c>
      <c r="B488" s="48" t="s">
        <v>175</v>
      </c>
      <c r="C488" s="57" t="s">
        <v>534</v>
      </c>
      <c r="D488" s="50">
        <v>68</v>
      </c>
      <c r="E488" s="50">
        <v>1183</v>
      </c>
      <c r="F488" s="50">
        <v>6841000</v>
      </c>
      <c r="G488" s="50">
        <v>14128000</v>
      </c>
      <c r="H488" s="41"/>
      <c r="I488" s="35"/>
      <c r="K488" s="23"/>
      <c r="L488" s="20"/>
      <c r="M488" s="20"/>
      <c r="N488" s="20"/>
    </row>
    <row r="489" spans="1:14" x14ac:dyDescent="0.25">
      <c r="A489" s="48">
        <v>18</v>
      </c>
      <c r="B489" s="48" t="s">
        <v>175</v>
      </c>
      <c r="C489" s="57" t="s">
        <v>380</v>
      </c>
      <c r="D489" s="50">
        <v>171</v>
      </c>
      <c r="E489" s="50">
        <v>10139</v>
      </c>
      <c r="F489" s="50">
        <v>61904000</v>
      </c>
      <c r="G489" s="50">
        <v>108151000</v>
      </c>
      <c r="H489" s="41"/>
      <c r="I489" s="35"/>
      <c r="K489" s="23"/>
      <c r="L489" s="20"/>
      <c r="M489" s="20"/>
      <c r="N489" s="20"/>
    </row>
    <row r="490" spans="1:14" ht="24" x14ac:dyDescent="0.25">
      <c r="A490" s="48">
        <v>18</v>
      </c>
      <c r="B490" s="48" t="s">
        <v>175</v>
      </c>
      <c r="C490" s="57" t="s">
        <v>538</v>
      </c>
      <c r="D490" s="50">
        <v>417</v>
      </c>
      <c r="E490" s="50">
        <v>2234</v>
      </c>
      <c r="F490" s="50">
        <v>25393000</v>
      </c>
      <c r="G490" s="50">
        <v>74167000</v>
      </c>
      <c r="H490" s="41"/>
      <c r="I490" s="35"/>
      <c r="K490" s="23"/>
      <c r="L490" s="20"/>
      <c r="M490" s="20"/>
      <c r="N490" s="20"/>
    </row>
    <row r="491" spans="1:14" x14ac:dyDescent="0.25">
      <c r="A491" s="48">
        <v>18</v>
      </c>
      <c r="B491" s="48" t="s">
        <v>175</v>
      </c>
      <c r="C491" s="57" t="s">
        <v>382</v>
      </c>
      <c r="D491" s="50">
        <v>53</v>
      </c>
      <c r="E491" s="50">
        <v>303</v>
      </c>
      <c r="F491" s="50">
        <v>5299000</v>
      </c>
      <c r="G491" s="50">
        <v>13313000</v>
      </c>
      <c r="H491" s="41"/>
      <c r="I491" s="35"/>
      <c r="K491" s="23"/>
      <c r="L491" s="20"/>
      <c r="M491" s="20"/>
      <c r="N491" s="20"/>
    </row>
    <row r="492" spans="1:14" x14ac:dyDescent="0.25">
      <c r="A492" s="48">
        <v>18</v>
      </c>
      <c r="B492" s="48" t="s">
        <v>175</v>
      </c>
      <c r="C492" s="57" t="s">
        <v>539</v>
      </c>
      <c r="D492" s="50">
        <v>150</v>
      </c>
      <c r="E492" s="50">
        <v>1209</v>
      </c>
      <c r="F492" s="50">
        <v>6582000</v>
      </c>
      <c r="G492" s="50">
        <v>13714000</v>
      </c>
      <c r="H492" s="41"/>
      <c r="I492" s="35"/>
      <c r="K492" s="23"/>
      <c r="L492" s="20"/>
      <c r="M492" s="20"/>
      <c r="N492" s="20"/>
    </row>
    <row r="493" spans="1:14" x14ac:dyDescent="0.25">
      <c r="A493" s="48">
        <v>18</v>
      </c>
      <c r="B493" s="48" t="s">
        <v>175</v>
      </c>
      <c r="C493" s="57" t="s">
        <v>390</v>
      </c>
      <c r="D493" s="50">
        <v>36</v>
      </c>
      <c r="E493" s="50">
        <v>139</v>
      </c>
      <c r="F493" s="50">
        <v>831000</v>
      </c>
      <c r="G493" s="50">
        <v>2142000</v>
      </c>
      <c r="H493" s="41"/>
      <c r="I493" s="35"/>
      <c r="K493" s="23"/>
      <c r="L493" s="20"/>
      <c r="M493" s="20"/>
      <c r="N493" s="20"/>
    </row>
    <row r="494" spans="1:14" ht="24" x14ac:dyDescent="0.25">
      <c r="A494" s="48">
        <v>18</v>
      </c>
      <c r="B494" s="48" t="s">
        <v>175</v>
      </c>
      <c r="C494" s="57" t="s">
        <v>540</v>
      </c>
      <c r="D494" s="50">
        <v>70</v>
      </c>
      <c r="E494" s="50">
        <v>616</v>
      </c>
      <c r="F494" s="50">
        <v>7555000</v>
      </c>
      <c r="G494" s="50">
        <v>21868000</v>
      </c>
      <c r="H494" s="41"/>
      <c r="I494" s="35"/>
      <c r="K494" s="23"/>
      <c r="L494" s="20"/>
      <c r="M494" s="20"/>
      <c r="N494" s="20"/>
    </row>
    <row r="495" spans="1:14" x14ac:dyDescent="0.25">
      <c r="A495" s="48">
        <v>18</v>
      </c>
      <c r="B495" s="48" t="s">
        <v>175</v>
      </c>
      <c r="C495" s="57" t="s">
        <v>541</v>
      </c>
      <c r="D495" s="50">
        <v>23</v>
      </c>
      <c r="E495" s="50">
        <v>351</v>
      </c>
      <c r="F495" s="50">
        <v>1788000</v>
      </c>
      <c r="G495" s="50">
        <v>4588000</v>
      </c>
      <c r="H495" s="41"/>
      <c r="I495" s="35"/>
      <c r="K495" s="23"/>
      <c r="L495" s="20"/>
      <c r="M495" s="20"/>
      <c r="N495" s="20"/>
    </row>
    <row r="496" spans="1:14" x14ac:dyDescent="0.25">
      <c r="A496" s="48">
        <v>18</v>
      </c>
      <c r="B496" s="48" t="s">
        <v>175</v>
      </c>
      <c r="C496" s="57" t="s">
        <v>542</v>
      </c>
      <c r="D496" s="50">
        <v>453</v>
      </c>
      <c r="E496" s="50">
        <v>2378</v>
      </c>
      <c r="F496" s="50">
        <v>21567000</v>
      </c>
      <c r="G496" s="50">
        <v>47691000</v>
      </c>
      <c r="H496" s="41"/>
      <c r="I496" s="35"/>
      <c r="K496" s="23"/>
      <c r="L496" s="20"/>
      <c r="M496" s="20"/>
      <c r="N496" s="20"/>
    </row>
    <row r="497" spans="1:14" x14ac:dyDescent="0.25">
      <c r="A497" s="48">
        <v>18</v>
      </c>
      <c r="B497" s="48" t="s">
        <v>175</v>
      </c>
      <c r="C497" s="57" t="s">
        <v>543</v>
      </c>
      <c r="D497" s="50">
        <v>12</v>
      </c>
      <c r="E497" s="50">
        <v>1880</v>
      </c>
      <c r="F497" s="50">
        <v>19424000</v>
      </c>
      <c r="G497" s="50">
        <v>41055000</v>
      </c>
      <c r="H497" s="41"/>
      <c r="I497" s="35"/>
      <c r="K497" s="23"/>
      <c r="L497" s="20"/>
      <c r="M497" s="20"/>
      <c r="N497" s="20"/>
    </row>
    <row r="498" spans="1:14" x14ac:dyDescent="0.25">
      <c r="A498" s="48">
        <v>18</v>
      </c>
      <c r="B498" s="48" t="s">
        <v>175</v>
      </c>
      <c r="C498" s="57" t="s">
        <v>544</v>
      </c>
      <c r="D498" s="50">
        <v>774</v>
      </c>
      <c r="E498" s="50">
        <v>7722</v>
      </c>
      <c r="F498" s="50">
        <v>98516000</v>
      </c>
      <c r="G498" s="50">
        <v>257577000</v>
      </c>
      <c r="H498" s="41"/>
      <c r="I498" s="35"/>
      <c r="K498" s="23"/>
      <c r="L498" s="20"/>
      <c r="M498" s="20"/>
      <c r="N498" s="20"/>
    </row>
    <row r="499" spans="1:14" x14ac:dyDescent="0.25">
      <c r="A499" s="48">
        <v>18</v>
      </c>
      <c r="B499" s="48" t="s">
        <v>175</v>
      </c>
      <c r="C499" s="57" t="s">
        <v>545</v>
      </c>
      <c r="D499" s="50">
        <v>5088</v>
      </c>
      <c r="E499" s="50">
        <v>18157</v>
      </c>
      <c r="F499" s="50">
        <v>126699000</v>
      </c>
      <c r="G499" s="50">
        <v>229543000</v>
      </c>
      <c r="H499" s="41"/>
      <c r="I499" s="35"/>
      <c r="K499" s="23"/>
      <c r="L499" s="20"/>
      <c r="M499" s="20"/>
      <c r="N499" s="20"/>
    </row>
    <row r="500" spans="1:14" x14ac:dyDescent="0.25">
      <c r="A500" s="48">
        <v>18</v>
      </c>
      <c r="B500" s="48" t="s">
        <v>175</v>
      </c>
      <c r="C500" s="57" t="s">
        <v>546</v>
      </c>
      <c r="D500" s="50">
        <v>964</v>
      </c>
      <c r="E500" s="50">
        <v>5163</v>
      </c>
      <c r="F500" s="50">
        <v>18805000</v>
      </c>
      <c r="G500" s="50">
        <v>30035000</v>
      </c>
      <c r="H500" s="41"/>
      <c r="I500" s="35"/>
      <c r="K500" s="23"/>
      <c r="L500" s="20"/>
      <c r="M500" s="20"/>
      <c r="N500" s="20"/>
    </row>
    <row r="501" spans="1:14" x14ac:dyDescent="0.25">
      <c r="A501" s="48">
        <v>18</v>
      </c>
      <c r="B501" s="48" t="s">
        <v>175</v>
      </c>
      <c r="C501" s="57" t="s">
        <v>547</v>
      </c>
      <c r="D501" s="50">
        <v>556</v>
      </c>
      <c r="E501" s="50">
        <v>6605</v>
      </c>
      <c r="F501" s="50">
        <v>52336000</v>
      </c>
      <c r="G501" s="50">
        <v>117866000</v>
      </c>
      <c r="H501" s="41"/>
      <c r="I501" s="35"/>
      <c r="K501" s="23"/>
      <c r="L501" s="20"/>
      <c r="M501" s="20"/>
      <c r="N501" s="20"/>
    </row>
    <row r="502" spans="1:14" x14ac:dyDescent="0.25">
      <c r="A502" s="48">
        <v>18</v>
      </c>
      <c r="B502" s="48" t="s">
        <v>175</v>
      </c>
      <c r="C502" s="57" t="s">
        <v>548</v>
      </c>
      <c r="D502" s="50">
        <v>86</v>
      </c>
      <c r="E502" s="50">
        <v>2371</v>
      </c>
      <c r="F502" s="50">
        <v>12308000</v>
      </c>
      <c r="G502" s="50">
        <v>25670000</v>
      </c>
      <c r="H502" s="41"/>
      <c r="I502" s="35"/>
      <c r="K502" s="23"/>
      <c r="L502" s="20"/>
      <c r="M502" s="20"/>
      <c r="N502" s="20"/>
    </row>
    <row r="503" spans="1:14" x14ac:dyDescent="0.25">
      <c r="A503" s="48">
        <v>18</v>
      </c>
      <c r="B503" s="48" t="s">
        <v>175</v>
      </c>
      <c r="C503" s="57" t="s">
        <v>393</v>
      </c>
      <c r="D503" s="50">
        <v>9</v>
      </c>
      <c r="E503" s="50">
        <v>110</v>
      </c>
      <c r="F503" s="50">
        <v>624000</v>
      </c>
      <c r="G503" s="50">
        <v>1193000</v>
      </c>
      <c r="H503" s="41"/>
      <c r="I503" s="35"/>
      <c r="K503" s="23"/>
      <c r="L503" s="20"/>
      <c r="M503" s="20"/>
      <c r="N503" s="20"/>
    </row>
    <row r="504" spans="1:14" x14ac:dyDescent="0.25">
      <c r="A504" s="48">
        <v>18</v>
      </c>
      <c r="B504" s="48" t="s">
        <v>175</v>
      </c>
      <c r="C504" s="57" t="s">
        <v>549</v>
      </c>
      <c r="D504" s="50">
        <v>249</v>
      </c>
      <c r="E504" s="50">
        <v>907</v>
      </c>
      <c r="F504" s="50">
        <v>4185000</v>
      </c>
      <c r="G504" s="50">
        <v>6744000</v>
      </c>
      <c r="H504" s="41"/>
      <c r="I504" s="35"/>
      <c r="K504" s="23"/>
      <c r="L504" s="20"/>
      <c r="M504" s="20"/>
      <c r="N504" s="20"/>
    </row>
    <row r="505" spans="1:14" x14ac:dyDescent="0.25">
      <c r="A505" s="48">
        <v>19</v>
      </c>
      <c r="B505" s="48" t="s">
        <v>175</v>
      </c>
      <c r="C505" s="57" t="s">
        <v>529</v>
      </c>
      <c r="D505" s="50">
        <v>226</v>
      </c>
      <c r="E505" s="50">
        <v>7306</v>
      </c>
      <c r="F505" s="50">
        <v>36422000</v>
      </c>
      <c r="G505" s="50">
        <v>82001000</v>
      </c>
      <c r="H505" s="41"/>
      <c r="I505" s="35"/>
      <c r="K505" s="23"/>
      <c r="L505" s="20"/>
      <c r="M505" s="20"/>
      <c r="N505" s="20"/>
    </row>
    <row r="506" spans="1:14" x14ac:dyDescent="0.25">
      <c r="A506" s="48">
        <v>19</v>
      </c>
      <c r="B506" s="48" t="s">
        <v>175</v>
      </c>
      <c r="C506" s="57" t="s">
        <v>530</v>
      </c>
      <c r="D506" s="50">
        <v>10</v>
      </c>
      <c r="E506" s="50">
        <v>2106</v>
      </c>
      <c r="F506" s="50">
        <v>10741000</v>
      </c>
      <c r="G506" s="50">
        <v>20905000</v>
      </c>
      <c r="H506" s="41"/>
      <c r="I506" s="35"/>
      <c r="K506" s="23"/>
      <c r="L506" s="20"/>
      <c r="M506" s="20"/>
      <c r="N506" s="20"/>
    </row>
    <row r="507" spans="1:14" x14ac:dyDescent="0.25">
      <c r="A507" s="48">
        <v>19</v>
      </c>
      <c r="B507" s="48" t="s">
        <v>175</v>
      </c>
      <c r="C507" s="57" t="s">
        <v>365</v>
      </c>
      <c r="D507" s="50">
        <v>1312</v>
      </c>
      <c r="E507" s="50">
        <v>26889</v>
      </c>
      <c r="F507" s="50">
        <v>141425000</v>
      </c>
      <c r="G507" s="50">
        <v>291502000</v>
      </c>
      <c r="H507" s="41"/>
      <c r="I507" s="35"/>
      <c r="K507" s="23"/>
      <c r="L507" s="20"/>
      <c r="M507" s="20"/>
      <c r="N507" s="20"/>
    </row>
    <row r="508" spans="1:14" x14ac:dyDescent="0.25">
      <c r="A508" s="48">
        <v>19</v>
      </c>
      <c r="B508" s="48" t="s">
        <v>176</v>
      </c>
      <c r="C508" s="57" t="s">
        <v>531</v>
      </c>
      <c r="D508" s="50">
        <v>757</v>
      </c>
      <c r="E508" s="50">
        <v>4635</v>
      </c>
      <c r="F508" s="50">
        <v>21230000</v>
      </c>
      <c r="G508" s="50">
        <v>43382000</v>
      </c>
      <c r="H508" s="41"/>
      <c r="I508" s="35"/>
      <c r="K508" s="23"/>
      <c r="L508" s="20"/>
      <c r="M508" s="20"/>
      <c r="N508" s="20"/>
    </row>
    <row r="509" spans="1:14" x14ac:dyDescent="0.25">
      <c r="A509" s="48">
        <v>19</v>
      </c>
      <c r="B509" s="48" t="s">
        <v>176</v>
      </c>
      <c r="C509" s="57" t="s">
        <v>370</v>
      </c>
      <c r="D509" s="50">
        <v>15</v>
      </c>
      <c r="E509" s="50">
        <v>165</v>
      </c>
      <c r="F509" s="50">
        <v>1247000</v>
      </c>
      <c r="G509" s="50">
        <v>2986000</v>
      </c>
      <c r="H509" s="41"/>
      <c r="I509" s="35"/>
      <c r="K509" s="23"/>
      <c r="L509" s="20"/>
      <c r="M509" s="20"/>
      <c r="N509" s="20"/>
    </row>
    <row r="510" spans="1:14" x14ac:dyDescent="0.25">
      <c r="A510" s="48">
        <v>19</v>
      </c>
      <c r="B510" s="48" t="s">
        <v>176</v>
      </c>
      <c r="C510" s="57" t="s">
        <v>533</v>
      </c>
      <c r="D510" s="50">
        <v>399</v>
      </c>
      <c r="E510" s="50">
        <v>12267</v>
      </c>
      <c r="F510" s="50">
        <v>103172000</v>
      </c>
      <c r="G510" s="50">
        <v>287120000</v>
      </c>
      <c r="H510" s="41"/>
      <c r="I510" s="35"/>
      <c r="K510" s="23"/>
      <c r="L510" s="20"/>
      <c r="M510" s="20"/>
      <c r="N510" s="20"/>
    </row>
    <row r="511" spans="1:14" x14ac:dyDescent="0.25">
      <c r="A511" s="48">
        <v>19</v>
      </c>
      <c r="B511" s="48" t="s">
        <v>176</v>
      </c>
      <c r="C511" s="57" t="s">
        <v>535</v>
      </c>
      <c r="D511" s="50">
        <v>309</v>
      </c>
      <c r="E511" s="50">
        <v>2104</v>
      </c>
      <c r="F511" s="50">
        <v>15421000</v>
      </c>
      <c r="G511" s="50">
        <v>79238000</v>
      </c>
      <c r="H511" s="41"/>
      <c r="I511" s="35"/>
      <c r="K511" s="23"/>
      <c r="L511" s="20"/>
      <c r="M511" s="20"/>
      <c r="N511" s="20"/>
    </row>
    <row r="512" spans="1:14" x14ac:dyDescent="0.25">
      <c r="A512" s="48">
        <v>19</v>
      </c>
      <c r="B512" s="48" t="s">
        <v>176</v>
      </c>
      <c r="C512" s="57" t="s">
        <v>351</v>
      </c>
      <c r="D512" s="50">
        <v>75</v>
      </c>
      <c r="E512" s="50">
        <v>486</v>
      </c>
      <c r="F512" s="50">
        <v>4293000</v>
      </c>
      <c r="G512" s="50">
        <v>9432000</v>
      </c>
      <c r="H512" s="41"/>
      <c r="I512" s="35"/>
      <c r="K512" s="23"/>
      <c r="L512" s="20"/>
      <c r="M512" s="20"/>
      <c r="N512" s="20"/>
    </row>
    <row r="513" spans="1:14" x14ac:dyDescent="0.25">
      <c r="A513" s="48">
        <v>20</v>
      </c>
      <c r="B513" s="48" t="s">
        <v>175</v>
      </c>
      <c r="C513" s="57" t="s">
        <v>551</v>
      </c>
      <c r="D513" s="50">
        <v>1009</v>
      </c>
      <c r="E513" s="50">
        <v>10070</v>
      </c>
      <c r="F513" s="50">
        <v>48355000</v>
      </c>
      <c r="G513" s="50">
        <v>115215000</v>
      </c>
      <c r="H513" s="41"/>
      <c r="I513" s="35"/>
      <c r="K513" s="23"/>
      <c r="L513" s="20"/>
      <c r="M513" s="20"/>
      <c r="N513" s="20"/>
    </row>
    <row r="514" spans="1:14" x14ac:dyDescent="0.25">
      <c r="A514" s="48">
        <v>20</v>
      </c>
      <c r="B514" s="48" t="s">
        <v>175</v>
      </c>
      <c r="C514" s="57" t="s">
        <v>552</v>
      </c>
      <c r="D514" s="50">
        <v>21</v>
      </c>
      <c r="E514" s="50">
        <v>1636</v>
      </c>
      <c r="F514" s="50">
        <v>6832000</v>
      </c>
      <c r="G514" s="50">
        <v>13031000</v>
      </c>
      <c r="H514" s="41"/>
      <c r="I514" s="35"/>
      <c r="K514" s="23"/>
      <c r="L514" s="20"/>
      <c r="M514" s="20"/>
      <c r="N514" s="20"/>
    </row>
    <row r="515" spans="1:14" x14ac:dyDescent="0.25">
      <c r="A515" s="48">
        <v>20</v>
      </c>
      <c r="B515" s="48" t="s">
        <v>175</v>
      </c>
      <c r="C515" s="57" t="s">
        <v>553</v>
      </c>
      <c r="D515" s="50">
        <v>1059</v>
      </c>
      <c r="E515" s="50">
        <v>34297</v>
      </c>
      <c r="F515" s="50">
        <v>105682000</v>
      </c>
      <c r="G515" s="50">
        <v>106191000</v>
      </c>
      <c r="H515" s="41"/>
      <c r="I515" s="35"/>
      <c r="K515" s="23"/>
      <c r="L515" s="20"/>
      <c r="M515" s="20"/>
      <c r="N515" s="20"/>
    </row>
    <row r="516" spans="1:14" x14ac:dyDescent="0.25">
      <c r="A516" s="48">
        <v>20</v>
      </c>
      <c r="B516" s="48" t="s">
        <v>175</v>
      </c>
      <c r="C516" s="57" t="s">
        <v>398</v>
      </c>
      <c r="D516" s="50">
        <v>67</v>
      </c>
      <c r="E516" s="50">
        <v>247</v>
      </c>
      <c r="F516" s="50">
        <v>1623000</v>
      </c>
      <c r="G516" s="50">
        <v>1961000</v>
      </c>
      <c r="H516" s="41"/>
      <c r="I516" s="35"/>
      <c r="K516" s="23"/>
      <c r="L516" s="20"/>
      <c r="M516" s="20"/>
      <c r="N516" s="20"/>
    </row>
    <row r="517" spans="1:14" x14ac:dyDescent="0.25">
      <c r="A517" s="48">
        <v>20</v>
      </c>
      <c r="B517" s="48" t="s">
        <v>176</v>
      </c>
      <c r="C517" s="57" t="s">
        <v>554</v>
      </c>
      <c r="D517" s="50">
        <v>160</v>
      </c>
      <c r="E517" s="50">
        <v>1628</v>
      </c>
      <c r="F517" s="50">
        <v>9680000</v>
      </c>
      <c r="G517" s="50">
        <v>17519000</v>
      </c>
      <c r="H517" s="41"/>
      <c r="I517" s="35"/>
      <c r="K517" s="23"/>
      <c r="L517" s="20"/>
      <c r="M517" s="20"/>
      <c r="N517" s="20"/>
    </row>
    <row r="518" spans="1:14" x14ac:dyDescent="0.25">
      <c r="A518" s="48">
        <v>20</v>
      </c>
      <c r="B518" s="48" t="s">
        <v>176</v>
      </c>
      <c r="C518" s="57" t="s">
        <v>555</v>
      </c>
      <c r="D518" s="50">
        <v>895</v>
      </c>
      <c r="E518" s="50">
        <v>3543</v>
      </c>
      <c r="F518" s="50">
        <v>11620000</v>
      </c>
      <c r="G518" s="50">
        <v>20437000</v>
      </c>
      <c r="H518" s="41"/>
      <c r="I518" s="35"/>
      <c r="K518" s="23"/>
      <c r="L518" s="20"/>
      <c r="M518" s="20"/>
      <c r="N518" s="20"/>
    </row>
    <row r="519" spans="1:14" x14ac:dyDescent="0.25">
      <c r="A519" s="48">
        <v>20</v>
      </c>
      <c r="B519" s="48" t="s">
        <v>176</v>
      </c>
      <c r="C519" s="57" t="s">
        <v>556</v>
      </c>
      <c r="D519" s="50">
        <v>60</v>
      </c>
      <c r="E519" s="50">
        <v>1566</v>
      </c>
      <c r="F519" s="50">
        <v>7180000</v>
      </c>
      <c r="G519" s="50">
        <v>15244000</v>
      </c>
      <c r="H519" s="41"/>
      <c r="I519" s="35"/>
      <c r="K519" s="23"/>
      <c r="L519" s="20"/>
      <c r="M519" s="20"/>
      <c r="N519" s="20"/>
    </row>
    <row r="520" spans="1:14" x14ac:dyDescent="0.25">
      <c r="A520" s="48">
        <v>20</v>
      </c>
      <c r="B520" s="48" t="s">
        <v>176</v>
      </c>
      <c r="C520" s="57" t="s">
        <v>399</v>
      </c>
      <c r="D520" s="50">
        <v>2317</v>
      </c>
      <c r="E520" s="50">
        <v>9948</v>
      </c>
      <c r="F520" s="50">
        <v>48586000</v>
      </c>
      <c r="G520" s="50">
        <v>94091000</v>
      </c>
      <c r="H520" s="41"/>
      <c r="I520" s="35"/>
      <c r="K520" s="23"/>
      <c r="L520" s="20"/>
      <c r="M520" s="20"/>
      <c r="N520" s="20"/>
    </row>
    <row r="521" spans="1:14" x14ac:dyDescent="0.25">
      <c r="A521" s="48">
        <v>20</v>
      </c>
      <c r="B521" s="48" t="s">
        <v>177</v>
      </c>
      <c r="C521" s="57" t="s">
        <v>402</v>
      </c>
      <c r="D521" s="50">
        <v>490</v>
      </c>
      <c r="E521" s="50">
        <v>9190</v>
      </c>
      <c r="F521" s="50">
        <v>34103000</v>
      </c>
      <c r="G521" s="50">
        <v>88005000</v>
      </c>
      <c r="H521" s="41"/>
      <c r="I521" s="35"/>
      <c r="K521" s="23"/>
      <c r="L521" s="20"/>
      <c r="M521" s="20"/>
      <c r="N521" s="20"/>
    </row>
    <row r="522" spans="1:14" x14ac:dyDescent="0.25">
      <c r="A522" s="48">
        <v>20</v>
      </c>
      <c r="B522" s="48" t="s">
        <v>177</v>
      </c>
      <c r="C522" s="57" t="s">
        <v>557</v>
      </c>
      <c r="D522" s="50">
        <v>68</v>
      </c>
      <c r="E522" s="50">
        <v>1075</v>
      </c>
      <c r="F522" s="50">
        <v>5807000</v>
      </c>
      <c r="G522" s="50">
        <v>20990000</v>
      </c>
      <c r="H522" s="41"/>
      <c r="I522" s="35"/>
      <c r="K522" s="23"/>
      <c r="L522" s="20"/>
      <c r="M522" s="20"/>
      <c r="N522" s="20"/>
    </row>
    <row r="523" spans="1:14" x14ac:dyDescent="0.25">
      <c r="A523" s="48">
        <v>20</v>
      </c>
      <c r="B523" s="48" t="s">
        <v>177</v>
      </c>
      <c r="C523" s="57" t="s">
        <v>558</v>
      </c>
      <c r="D523" s="50">
        <v>31</v>
      </c>
      <c r="E523" s="50">
        <v>306</v>
      </c>
      <c r="F523" s="50">
        <v>1652000</v>
      </c>
      <c r="G523" s="50">
        <v>3453000</v>
      </c>
      <c r="H523" s="41"/>
      <c r="I523" s="35"/>
      <c r="K523" s="23"/>
      <c r="L523" s="20"/>
      <c r="M523" s="20"/>
      <c r="N523" s="20"/>
    </row>
    <row r="524" spans="1:14" x14ac:dyDescent="0.25">
      <c r="A524" s="48">
        <v>20</v>
      </c>
      <c r="B524" s="48" t="s">
        <v>102</v>
      </c>
      <c r="C524" s="57" t="s">
        <v>406</v>
      </c>
      <c r="D524" s="50">
        <v>83</v>
      </c>
      <c r="E524" s="50">
        <v>1353</v>
      </c>
      <c r="F524" s="50">
        <v>7139000</v>
      </c>
      <c r="G524" s="50">
        <v>16809000</v>
      </c>
      <c r="H524" s="41"/>
      <c r="I524" s="35"/>
      <c r="K524" s="23"/>
      <c r="L524" s="20"/>
      <c r="M524" s="20"/>
      <c r="N524" s="20"/>
    </row>
    <row r="525" spans="1:14" x14ac:dyDescent="0.25">
      <c r="A525" s="48">
        <v>21</v>
      </c>
      <c r="B525" s="48" t="s">
        <v>175</v>
      </c>
      <c r="C525" s="57" t="s">
        <v>559</v>
      </c>
      <c r="D525" s="50">
        <v>11</v>
      </c>
      <c r="E525" s="50">
        <v>418</v>
      </c>
      <c r="F525" s="50">
        <v>7850000</v>
      </c>
      <c r="G525" s="50">
        <v>22510000</v>
      </c>
      <c r="H525" s="41"/>
      <c r="I525" s="35"/>
      <c r="K525" s="23"/>
      <c r="L525" s="20"/>
      <c r="M525" s="20"/>
      <c r="N525" s="20"/>
    </row>
    <row r="526" spans="1:14" x14ac:dyDescent="0.25">
      <c r="A526" s="48">
        <v>21</v>
      </c>
      <c r="B526" s="48" t="s">
        <v>176</v>
      </c>
      <c r="C526" s="57" t="s">
        <v>560</v>
      </c>
      <c r="D526" s="50">
        <v>214</v>
      </c>
      <c r="E526" s="50">
        <v>6134</v>
      </c>
      <c r="F526" s="50">
        <v>22526000</v>
      </c>
      <c r="G526" s="50">
        <v>47358000</v>
      </c>
      <c r="H526" s="41"/>
      <c r="I526" s="35"/>
      <c r="K526" s="23"/>
      <c r="L526" s="20"/>
      <c r="M526" s="20"/>
      <c r="N526" s="20"/>
    </row>
    <row r="527" spans="1:14" x14ac:dyDescent="0.25">
      <c r="A527" s="48">
        <v>21</v>
      </c>
      <c r="B527" s="48" t="s">
        <v>176</v>
      </c>
      <c r="C527" s="57" t="s">
        <v>561</v>
      </c>
      <c r="D527" s="50">
        <v>50</v>
      </c>
      <c r="E527" s="50">
        <v>6483</v>
      </c>
      <c r="F527" s="50">
        <v>66494000</v>
      </c>
      <c r="G527" s="50">
        <v>148098000</v>
      </c>
      <c r="H527" s="41"/>
      <c r="I527" s="35"/>
      <c r="K527" s="23"/>
      <c r="L527" s="20"/>
      <c r="M527" s="20"/>
      <c r="N527" s="20"/>
    </row>
    <row r="528" spans="1:14" ht="24" x14ac:dyDescent="0.25">
      <c r="A528" s="48">
        <v>21</v>
      </c>
      <c r="B528" s="48" t="s">
        <v>177</v>
      </c>
      <c r="C528" s="57" t="s">
        <v>562</v>
      </c>
      <c r="D528" s="50">
        <v>14</v>
      </c>
      <c r="E528" s="50">
        <v>508</v>
      </c>
      <c r="F528" s="50">
        <v>3129000</v>
      </c>
      <c r="G528" s="50">
        <v>6626000</v>
      </c>
      <c r="H528" s="41"/>
      <c r="I528" s="35"/>
      <c r="K528" s="23"/>
      <c r="L528" s="20"/>
      <c r="M528" s="20"/>
      <c r="N528" s="20"/>
    </row>
    <row r="529" spans="1:14" x14ac:dyDescent="0.25">
      <c r="A529" s="48">
        <v>21</v>
      </c>
      <c r="B529" s="48" t="s">
        <v>177</v>
      </c>
      <c r="C529" s="57" t="s">
        <v>410</v>
      </c>
      <c r="D529" s="50">
        <v>106</v>
      </c>
      <c r="E529" s="50">
        <v>3124</v>
      </c>
      <c r="F529" s="50">
        <v>16669000</v>
      </c>
      <c r="G529" s="50">
        <v>38943000</v>
      </c>
      <c r="H529" s="41"/>
      <c r="I529" s="35"/>
      <c r="K529" s="23"/>
      <c r="L529" s="20"/>
      <c r="M529" s="20"/>
      <c r="N529" s="20"/>
    </row>
    <row r="530" spans="1:14" x14ac:dyDescent="0.25">
      <c r="A530" s="48">
        <v>21</v>
      </c>
      <c r="B530" s="48" t="s">
        <v>177</v>
      </c>
      <c r="C530" s="57" t="s">
        <v>351</v>
      </c>
      <c r="D530" s="50">
        <v>129</v>
      </c>
      <c r="E530" s="50">
        <v>2373</v>
      </c>
      <c r="F530" s="50">
        <v>11905000</v>
      </c>
      <c r="G530" s="50">
        <v>26139000</v>
      </c>
      <c r="H530" s="41"/>
      <c r="I530" s="35"/>
      <c r="K530" s="23"/>
      <c r="L530" s="20"/>
      <c r="M530" s="20"/>
      <c r="N530" s="20"/>
    </row>
    <row r="531" spans="1:14" x14ac:dyDescent="0.25">
      <c r="A531" s="48">
        <v>22</v>
      </c>
      <c r="B531" s="48" t="s">
        <v>175</v>
      </c>
      <c r="C531" s="57" t="s">
        <v>563</v>
      </c>
      <c r="D531" s="50">
        <v>2391</v>
      </c>
      <c r="E531" s="50">
        <v>30399</v>
      </c>
      <c r="F531" s="50">
        <v>155201000</v>
      </c>
      <c r="G531" s="50">
        <v>257461000</v>
      </c>
      <c r="H531" s="41"/>
      <c r="I531" s="35"/>
      <c r="K531" s="23"/>
      <c r="L531" s="20"/>
      <c r="M531" s="20"/>
      <c r="N531" s="20"/>
    </row>
    <row r="532" spans="1:14" x14ac:dyDescent="0.25">
      <c r="A532" s="48">
        <v>22</v>
      </c>
      <c r="B532" s="48" t="s">
        <v>176</v>
      </c>
      <c r="C532" s="57" t="s">
        <v>412</v>
      </c>
      <c r="D532" s="50">
        <v>524</v>
      </c>
      <c r="E532" s="50">
        <v>12445</v>
      </c>
      <c r="F532" s="50">
        <v>109646000</v>
      </c>
      <c r="G532" s="50">
        <v>170334000</v>
      </c>
      <c r="H532" s="41"/>
      <c r="I532" s="35"/>
      <c r="K532" s="23"/>
      <c r="L532" s="20"/>
      <c r="M532" s="20"/>
      <c r="N532" s="20"/>
    </row>
    <row r="533" spans="1:14" x14ac:dyDescent="0.25">
      <c r="A533" s="48">
        <v>22</v>
      </c>
      <c r="B533" s="48" t="s">
        <v>177</v>
      </c>
      <c r="C533" s="57" t="s">
        <v>564</v>
      </c>
      <c r="D533" s="50">
        <v>141</v>
      </c>
      <c r="E533" s="50">
        <v>1363</v>
      </c>
      <c r="F533" s="50">
        <v>8864000</v>
      </c>
      <c r="G533" s="50">
        <v>11402000</v>
      </c>
      <c r="H533" s="41"/>
      <c r="I533" s="35"/>
      <c r="K533" s="23"/>
      <c r="L533" s="20"/>
      <c r="M533" s="20"/>
      <c r="N533" s="20"/>
    </row>
    <row r="534" spans="1:14" ht="24" x14ac:dyDescent="0.25">
      <c r="A534" s="48">
        <v>23</v>
      </c>
      <c r="B534" s="48" t="s">
        <v>175</v>
      </c>
      <c r="C534" s="57" t="s">
        <v>565</v>
      </c>
      <c r="D534" s="50">
        <v>29</v>
      </c>
      <c r="E534" s="50">
        <v>904</v>
      </c>
      <c r="F534" s="50">
        <v>6818000</v>
      </c>
      <c r="G534" s="50">
        <v>16426000</v>
      </c>
      <c r="H534" s="41"/>
      <c r="I534" s="35"/>
      <c r="K534" s="23"/>
      <c r="L534" s="20"/>
      <c r="M534" s="20"/>
      <c r="N534" s="20"/>
    </row>
    <row r="535" spans="1:14" x14ac:dyDescent="0.25">
      <c r="A535" s="48">
        <v>23</v>
      </c>
      <c r="B535" s="48" t="s">
        <v>175</v>
      </c>
      <c r="C535" s="57" t="s">
        <v>566</v>
      </c>
      <c r="D535" s="50">
        <v>18</v>
      </c>
      <c r="E535" s="50">
        <v>4661</v>
      </c>
      <c r="F535" s="50">
        <v>163720000</v>
      </c>
      <c r="G535" s="50">
        <v>449256000</v>
      </c>
      <c r="H535" s="41"/>
      <c r="I535" s="35"/>
      <c r="K535" s="23"/>
      <c r="L535" s="20"/>
      <c r="M535" s="20"/>
      <c r="N535" s="20"/>
    </row>
    <row r="536" spans="1:14" x14ac:dyDescent="0.25">
      <c r="A536" s="48">
        <v>24</v>
      </c>
      <c r="B536" s="48" t="s">
        <v>175</v>
      </c>
      <c r="C536" s="57" t="s">
        <v>417</v>
      </c>
      <c r="D536" s="50">
        <v>242</v>
      </c>
      <c r="E536" s="50">
        <v>4365</v>
      </c>
      <c r="F536" s="50">
        <v>44837000</v>
      </c>
      <c r="G536" s="50">
        <v>107776000</v>
      </c>
      <c r="H536" s="41"/>
      <c r="I536" s="35"/>
      <c r="K536" s="23"/>
      <c r="L536" s="20"/>
      <c r="M536" s="20"/>
      <c r="N536" s="20"/>
    </row>
    <row r="537" spans="1:14" x14ac:dyDescent="0.25">
      <c r="A537" s="48">
        <v>24</v>
      </c>
      <c r="B537" s="48" t="s">
        <v>175</v>
      </c>
      <c r="C537" s="57" t="s">
        <v>567</v>
      </c>
      <c r="D537" s="50">
        <v>248</v>
      </c>
      <c r="E537" s="50">
        <v>4804</v>
      </c>
      <c r="F537" s="50">
        <v>54990000</v>
      </c>
      <c r="G537" s="50">
        <v>97968000</v>
      </c>
      <c r="H537" s="41"/>
      <c r="I537" s="35"/>
      <c r="K537" s="23"/>
      <c r="L537" s="20"/>
      <c r="M537" s="20"/>
      <c r="N537" s="20"/>
    </row>
    <row r="538" spans="1:14" x14ac:dyDescent="0.25">
      <c r="A538" s="48">
        <v>24</v>
      </c>
      <c r="B538" s="48" t="s">
        <v>176</v>
      </c>
      <c r="C538" s="57" t="s">
        <v>568</v>
      </c>
      <c r="D538" s="50">
        <v>67</v>
      </c>
      <c r="E538" s="50">
        <v>1060</v>
      </c>
      <c r="F538" s="50">
        <v>8976000</v>
      </c>
      <c r="G538" s="50">
        <v>12535000</v>
      </c>
      <c r="H538" s="41"/>
      <c r="I538" s="35"/>
      <c r="K538" s="23"/>
      <c r="L538" s="20"/>
      <c r="M538" s="20"/>
      <c r="N538" s="20"/>
    </row>
    <row r="539" spans="1:14" x14ac:dyDescent="0.25">
      <c r="A539" s="48">
        <v>24</v>
      </c>
      <c r="B539" s="48" t="s">
        <v>176</v>
      </c>
      <c r="C539" s="57" t="s">
        <v>569</v>
      </c>
      <c r="D539" s="50">
        <v>205</v>
      </c>
      <c r="E539" s="50">
        <v>11058</v>
      </c>
      <c r="F539" s="50">
        <v>112015000</v>
      </c>
      <c r="G539" s="50">
        <v>175061000</v>
      </c>
      <c r="H539" s="41"/>
      <c r="I539" s="35"/>
      <c r="K539" s="23"/>
      <c r="L539" s="20"/>
      <c r="M539" s="20"/>
      <c r="N539" s="20"/>
    </row>
    <row r="540" spans="1:14" ht="24" x14ac:dyDescent="0.25">
      <c r="A540" s="48">
        <v>24</v>
      </c>
      <c r="B540" s="48" t="s">
        <v>176</v>
      </c>
      <c r="C540" s="57" t="s">
        <v>570</v>
      </c>
      <c r="D540" s="50">
        <v>362</v>
      </c>
      <c r="E540" s="50">
        <v>8692</v>
      </c>
      <c r="F540" s="50">
        <v>77136000</v>
      </c>
      <c r="G540" s="50">
        <v>144953000</v>
      </c>
      <c r="H540" s="41"/>
      <c r="I540" s="35"/>
      <c r="K540" s="23"/>
      <c r="L540" s="20"/>
      <c r="M540" s="20"/>
      <c r="N540" s="20"/>
    </row>
    <row r="541" spans="1:14" x14ac:dyDescent="0.25">
      <c r="A541" s="48">
        <v>24</v>
      </c>
      <c r="B541" s="48" t="s">
        <v>177</v>
      </c>
      <c r="C541" s="57" t="s">
        <v>421</v>
      </c>
      <c r="D541" s="50">
        <v>132</v>
      </c>
      <c r="E541" s="50">
        <v>3495</v>
      </c>
      <c r="F541" s="50">
        <v>39061000</v>
      </c>
      <c r="G541" s="50">
        <v>81314000</v>
      </c>
      <c r="H541" s="41"/>
      <c r="I541" s="35"/>
      <c r="K541" s="23"/>
      <c r="L541" s="20"/>
      <c r="M541" s="20"/>
      <c r="N541" s="20"/>
    </row>
    <row r="542" spans="1:14" x14ac:dyDescent="0.25">
      <c r="A542" s="48">
        <v>24</v>
      </c>
      <c r="B542" s="48" t="s">
        <v>177</v>
      </c>
      <c r="C542" s="57" t="s">
        <v>571</v>
      </c>
      <c r="D542" s="50">
        <v>11</v>
      </c>
      <c r="E542" s="50">
        <v>336</v>
      </c>
      <c r="F542" s="50">
        <v>1488000</v>
      </c>
      <c r="G542" s="50">
        <v>2709000</v>
      </c>
      <c r="H542" s="41"/>
      <c r="I542" s="35"/>
      <c r="K542" s="23"/>
      <c r="L542" s="20"/>
      <c r="M542" s="20"/>
      <c r="N542" s="20"/>
    </row>
    <row r="543" spans="1:14" x14ac:dyDescent="0.25">
      <c r="A543" s="48">
        <v>24</v>
      </c>
      <c r="B543" s="48" t="s">
        <v>177</v>
      </c>
      <c r="C543" s="57" t="s">
        <v>572</v>
      </c>
      <c r="D543" s="50">
        <v>22</v>
      </c>
      <c r="E543" s="50">
        <v>324</v>
      </c>
      <c r="F543" s="50">
        <v>4348000</v>
      </c>
      <c r="G543" s="50">
        <v>8290000</v>
      </c>
      <c r="H543" s="41"/>
      <c r="I543" s="35"/>
      <c r="K543" s="23"/>
      <c r="L543" s="20"/>
      <c r="M543" s="20"/>
      <c r="N543" s="20"/>
    </row>
    <row r="544" spans="1:14" x14ac:dyDescent="0.25">
      <c r="A544" s="48">
        <v>24</v>
      </c>
      <c r="B544" s="48" t="s">
        <v>177</v>
      </c>
      <c r="C544" s="57" t="s">
        <v>422</v>
      </c>
      <c r="D544" s="50">
        <v>34</v>
      </c>
      <c r="E544" s="50">
        <v>205</v>
      </c>
      <c r="F544" s="50">
        <v>1168000</v>
      </c>
      <c r="G544" s="50">
        <v>3522000</v>
      </c>
      <c r="H544" s="41"/>
      <c r="I544" s="35"/>
      <c r="K544" s="23"/>
      <c r="L544" s="20"/>
      <c r="M544" s="20"/>
      <c r="N544" s="20"/>
    </row>
    <row r="545" spans="1:14" x14ac:dyDescent="0.25">
      <c r="A545" s="48">
        <v>24</v>
      </c>
      <c r="B545" s="48" t="s">
        <v>102</v>
      </c>
      <c r="C545" s="57" t="s">
        <v>268</v>
      </c>
      <c r="D545" s="50">
        <v>9</v>
      </c>
      <c r="E545" s="50">
        <v>2015</v>
      </c>
      <c r="F545" s="50">
        <v>23709000</v>
      </c>
      <c r="G545" s="50">
        <v>30014000</v>
      </c>
      <c r="H545" s="41"/>
      <c r="I545" s="35"/>
      <c r="K545" s="23"/>
      <c r="L545" s="20"/>
      <c r="M545" s="20"/>
      <c r="N545" s="20"/>
    </row>
    <row r="546" spans="1:14" x14ac:dyDescent="0.25">
      <c r="A546" s="48">
        <v>24</v>
      </c>
      <c r="B546" s="48" t="s">
        <v>102</v>
      </c>
      <c r="C546" s="57" t="s">
        <v>573</v>
      </c>
      <c r="D546" s="50">
        <v>30</v>
      </c>
      <c r="E546" s="50">
        <v>109</v>
      </c>
      <c r="F546" s="50">
        <v>323000</v>
      </c>
      <c r="G546" s="50">
        <v>499000</v>
      </c>
      <c r="H546" s="41"/>
      <c r="I546" s="35"/>
      <c r="K546" s="23"/>
      <c r="L546" s="20"/>
      <c r="M546" s="20"/>
      <c r="N546" s="20"/>
    </row>
    <row r="547" spans="1:14" x14ac:dyDescent="0.25">
      <c r="A547" s="48">
        <v>24</v>
      </c>
      <c r="B547" s="48" t="s">
        <v>102</v>
      </c>
      <c r="C547" s="57" t="s">
        <v>423</v>
      </c>
      <c r="D547" s="50">
        <v>28</v>
      </c>
      <c r="E547" s="50">
        <v>1061</v>
      </c>
      <c r="F547" s="50">
        <v>10467000</v>
      </c>
      <c r="G547" s="50">
        <v>14495000</v>
      </c>
      <c r="H547" s="41"/>
      <c r="I547" s="35"/>
      <c r="K547" s="23"/>
      <c r="L547" s="20"/>
      <c r="M547" s="20"/>
      <c r="N547" s="20"/>
    </row>
    <row r="548" spans="1:14" x14ac:dyDescent="0.25">
      <c r="A548" s="48">
        <v>24</v>
      </c>
      <c r="B548" s="48" t="s">
        <v>102</v>
      </c>
      <c r="C548" s="57" t="s">
        <v>574</v>
      </c>
      <c r="D548" s="50">
        <v>12</v>
      </c>
      <c r="E548" s="50">
        <v>731</v>
      </c>
      <c r="F548" s="50">
        <v>3292000</v>
      </c>
      <c r="G548" s="50">
        <v>7337000</v>
      </c>
      <c r="H548" s="41"/>
      <c r="I548" s="35"/>
      <c r="K548" s="23"/>
      <c r="L548" s="20"/>
      <c r="M548" s="20"/>
      <c r="N548" s="20"/>
    </row>
    <row r="549" spans="1:14" x14ac:dyDescent="0.25">
      <c r="A549" s="48">
        <v>24</v>
      </c>
      <c r="B549" s="48" t="s">
        <v>102</v>
      </c>
      <c r="C549" s="57" t="s">
        <v>424</v>
      </c>
      <c r="D549" s="50">
        <v>26</v>
      </c>
      <c r="E549" s="50">
        <v>321</v>
      </c>
      <c r="F549" s="50">
        <v>3889000</v>
      </c>
      <c r="G549" s="50">
        <v>10031000</v>
      </c>
      <c r="H549" s="41"/>
      <c r="I549" s="35"/>
      <c r="K549" s="23"/>
      <c r="L549" s="20"/>
      <c r="M549" s="20"/>
      <c r="N549" s="20"/>
    </row>
    <row r="550" spans="1:14" x14ac:dyDescent="0.25">
      <c r="A550" s="48">
        <v>24</v>
      </c>
      <c r="B550" s="48" t="s">
        <v>178</v>
      </c>
      <c r="C550" s="57" t="s">
        <v>575</v>
      </c>
      <c r="D550" s="50">
        <v>21</v>
      </c>
      <c r="E550" s="50">
        <v>264</v>
      </c>
      <c r="F550" s="50">
        <v>2745000</v>
      </c>
      <c r="G550" s="50">
        <v>7858000</v>
      </c>
      <c r="H550" s="41"/>
      <c r="I550" s="35"/>
      <c r="K550" s="23"/>
      <c r="L550" s="20"/>
      <c r="M550" s="20"/>
      <c r="N550" s="20"/>
    </row>
    <row r="551" spans="1:14" x14ac:dyDescent="0.25">
      <c r="A551" s="48">
        <v>24</v>
      </c>
      <c r="B551" s="48" t="s">
        <v>178</v>
      </c>
      <c r="C551" s="57" t="s">
        <v>576</v>
      </c>
      <c r="D551" s="50">
        <v>124</v>
      </c>
      <c r="E551" s="50">
        <v>1335</v>
      </c>
      <c r="F551" s="50">
        <v>12133000</v>
      </c>
      <c r="G551" s="50">
        <v>20328000</v>
      </c>
      <c r="H551" s="41"/>
      <c r="I551" s="35"/>
      <c r="K551" s="23"/>
      <c r="L551" s="20"/>
      <c r="M551" s="20"/>
      <c r="N551" s="20"/>
    </row>
    <row r="552" spans="1:14" x14ac:dyDescent="0.25">
      <c r="A552" s="48">
        <v>24</v>
      </c>
      <c r="B552" s="48" t="s">
        <v>178</v>
      </c>
      <c r="C552" s="57" t="s">
        <v>429</v>
      </c>
      <c r="D552" s="50">
        <v>20</v>
      </c>
      <c r="E552" s="50">
        <v>316</v>
      </c>
      <c r="F552" s="50">
        <v>1720000</v>
      </c>
      <c r="G552" s="50">
        <v>3640000</v>
      </c>
      <c r="H552" s="41"/>
      <c r="I552" s="35"/>
      <c r="K552" s="23"/>
      <c r="L552" s="20"/>
      <c r="M552" s="20"/>
      <c r="N552" s="20"/>
    </row>
    <row r="553" spans="1:14" x14ac:dyDescent="0.25">
      <c r="A553" s="48">
        <v>24</v>
      </c>
      <c r="B553" s="48" t="s">
        <v>178</v>
      </c>
      <c r="C553" s="57" t="s">
        <v>436</v>
      </c>
      <c r="D553" s="50">
        <v>160</v>
      </c>
      <c r="E553" s="50">
        <v>471</v>
      </c>
      <c r="F553" s="50">
        <v>2695000</v>
      </c>
      <c r="G553" s="50">
        <v>4719000</v>
      </c>
      <c r="H553" s="41"/>
      <c r="I553" s="35"/>
      <c r="K553" s="23"/>
      <c r="L553" s="20"/>
      <c r="M553" s="20"/>
      <c r="N553" s="20"/>
    </row>
    <row r="554" spans="1:14" x14ac:dyDescent="0.25">
      <c r="A554" s="48">
        <v>24</v>
      </c>
      <c r="B554" s="48" t="s">
        <v>179</v>
      </c>
      <c r="C554" s="57" t="s">
        <v>435</v>
      </c>
      <c r="D554" s="50">
        <v>25</v>
      </c>
      <c r="E554" s="50">
        <v>4421</v>
      </c>
      <c r="F554" s="50">
        <v>59329000</v>
      </c>
      <c r="G554" s="50">
        <v>101156000</v>
      </c>
      <c r="H554" s="41"/>
      <c r="I554" s="35"/>
      <c r="K554" s="23"/>
      <c r="L554" s="20"/>
      <c r="M554" s="20"/>
      <c r="N554" s="20"/>
    </row>
    <row r="555" spans="1:14" x14ac:dyDescent="0.25">
      <c r="A555" s="48">
        <v>24</v>
      </c>
      <c r="B555" s="48" t="s">
        <v>179</v>
      </c>
      <c r="C555" s="57" t="s">
        <v>434</v>
      </c>
      <c r="D555" s="50">
        <v>6</v>
      </c>
      <c r="E555" s="50">
        <v>17</v>
      </c>
      <c r="F555" s="50">
        <v>125000</v>
      </c>
      <c r="G555" s="50">
        <v>239000</v>
      </c>
      <c r="H555" s="41"/>
      <c r="I555" s="35"/>
      <c r="K555" s="23"/>
      <c r="L555" s="20"/>
      <c r="M555" s="20"/>
      <c r="N555" s="20"/>
    </row>
    <row r="556" spans="1:14" x14ac:dyDescent="0.25">
      <c r="A556" s="48">
        <v>24</v>
      </c>
      <c r="B556" s="48" t="s">
        <v>179</v>
      </c>
      <c r="C556" s="57" t="s">
        <v>577</v>
      </c>
      <c r="D556" s="50">
        <v>91</v>
      </c>
      <c r="E556" s="50">
        <v>1541</v>
      </c>
      <c r="F556" s="50">
        <v>13402000</v>
      </c>
      <c r="G556" s="50">
        <v>47340000</v>
      </c>
      <c r="H556" s="41"/>
      <c r="I556" s="35"/>
      <c r="K556" s="23"/>
      <c r="L556" s="20"/>
      <c r="M556" s="20"/>
      <c r="N556" s="20"/>
    </row>
    <row r="557" spans="1:14" x14ac:dyDescent="0.25">
      <c r="A557" s="48">
        <v>25</v>
      </c>
      <c r="B557" s="48" t="s">
        <v>175</v>
      </c>
      <c r="C557" s="57" t="s">
        <v>578</v>
      </c>
      <c r="D557" s="50">
        <v>5</v>
      </c>
      <c r="E557" s="50">
        <v>2730</v>
      </c>
      <c r="F557" s="50">
        <v>34090000</v>
      </c>
      <c r="G557" s="50">
        <v>76816000</v>
      </c>
      <c r="H557" s="41"/>
      <c r="I557" s="35"/>
      <c r="K557" s="23"/>
      <c r="L557" s="20"/>
      <c r="M557" s="20"/>
      <c r="N557" s="20"/>
    </row>
    <row r="558" spans="1:14" x14ac:dyDescent="0.25">
      <c r="A558" s="48">
        <v>25</v>
      </c>
      <c r="B558" s="48" t="s">
        <v>176</v>
      </c>
      <c r="C558" s="57" t="s">
        <v>351</v>
      </c>
      <c r="D558" s="50">
        <v>116</v>
      </c>
      <c r="E558" s="50">
        <v>3277</v>
      </c>
      <c r="F558" s="50">
        <v>15647000</v>
      </c>
      <c r="G558" s="50">
        <v>34225000</v>
      </c>
      <c r="H558" s="41"/>
      <c r="I558" s="35"/>
      <c r="K558" s="23"/>
      <c r="L558" s="20"/>
      <c r="M558" s="20"/>
      <c r="N558" s="20"/>
    </row>
    <row r="559" spans="1:14" x14ac:dyDescent="0.25">
      <c r="A559" s="48">
        <v>26</v>
      </c>
      <c r="B559" s="48" t="s">
        <v>175</v>
      </c>
      <c r="C559" s="57" t="s">
        <v>579</v>
      </c>
      <c r="D559" s="50">
        <v>167</v>
      </c>
      <c r="E559" s="50">
        <v>1197</v>
      </c>
      <c r="F559" s="50">
        <v>7555000</v>
      </c>
      <c r="G559" s="50">
        <v>15567000</v>
      </c>
      <c r="H559" s="41"/>
      <c r="I559" s="35"/>
      <c r="K559" s="23"/>
      <c r="L559" s="20"/>
      <c r="M559" s="20"/>
      <c r="N559" s="20"/>
    </row>
    <row r="560" spans="1:14" x14ac:dyDescent="0.25">
      <c r="A560" s="48">
        <v>26</v>
      </c>
      <c r="B560" s="48" t="s">
        <v>175</v>
      </c>
      <c r="C560" s="57" t="s">
        <v>580</v>
      </c>
      <c r="D560" s="50">
        <v>152</v>
      </c>
      <c r="E560" s="50">
        <v>15632</v>
      </c>
      <c r="F560" s="50">
        <v>80060000</v>
      </c>
      <c r="G560" s="50">
        <v>126375000</v>
      </c>
      <c r="H560" s="41"/>
      <c r="I560" s="35"/>
      <c r="K560" s="23"/>
      <c r="L560" s="20"/>
      <c r="M560" s="20"/>
      <c r="N560" s="20"/>
    </row>
    <row r="561" spans="1:14" x14ac:dyDescent="0.25">
      <c r="A561" s="48">
        <v>26</v>
      </c>
      <c r="B561" s="48" t="s">
        <v>175</v>
      </c>
      <c r="C561" s="57" t="s">
        <v>581</v>
      </c>
      <c r="D561" s="50">
        <v>18</v>
      </c>
      <c r="E561" s="50">
        <v>101</v>
      </c>
      <c r="F561" s="50">
        <v>550000</v>
      </c>
      <c r="G561" s="50">
        <v>792000</v>
      </c>
      <c r="H561" s="41"/>
      <c r="I561" s="35"/>
      <c r="K561" s="23"/>
      <c r="L561" s="20"/>
      <c r="M561" s="20"/>
      <c r="N561" s="20"/>
    </row>
    <row r="562" spans="1:14" x14ac:dyDescent="0.25">
      <c r="A562" s="48">
        <v>26</v>
      </c>
      <c r="B562" s="48" t="s">
        <v>176</v>
      </c>
      <c r="C562" s="57" t="s">
        <v>445</v>
      </c>
      <c r="D562" s="50">
        <v>239</v>
      </c>
      <c r="E562" s="50">
        <v>6769</v>
      </c>
      <c r="F562" s="50">
        <v>26433000</v>
      </c>
      <c r="G562" s="50">
        <v>35692000</v>
      </c>
      <c r="H562" s="41"/>
      <c r="I562" s="35"/>
      <c r="K562" s="23"/>
      <c r="L562" s="20"/>
      <c r="M562" s="20"/>
      <c r="N562" s="20"/>
    </row>
    <row r="563" spans="1:14" x14ac:dyDescent="0.25">
      <c r="A563" s="48">
        <v>26</v>
      </c>
      <c r="B563" s="48" t="s">
        <v>176</v>
      </c>
      <c r="C563" s="57" t="s">
        <v>582</v>
      </c>
      <c r="D563" s="50">
        <v>43</v>
      </c>
      <c r="E563" s="50">
        <v>1750</v>
      </c>
      <c r="F563" s="50">
        <v>9681000</v>
      </c>
      <c r="G563" s="50">
        <v>13593000</v>
      </c>
      <c r="H563" s="41"/>
      <c r="I563" s="35"/>
      <c r="K563" s="23"/>
      <c r="L563" s="20"/>
      <c r="M563" s="20"/>
      <c r="N563" s="20"/>
    </row>
    <row r="564" spans="1:14" x14ac:dyDescent="0.25">
      <c r="A564" s="48">
        <v>26</v>
      </c>
      <c r="B564" s="48" t="s">
        <v>176</v>
      </c>
      <c r="C564" s="57" t="s">
        <v>583</v>
      </c>
      <c r="D564" s="50">
        <v>3650</v>
      </c>
      <c r="E564" s="50">
        <v>16303</v>
      </c>
      <c r="F564" s="50">
        <v>51003000</v>
      </c>
      <c r="G564" s="50">
        <v>70836000</v>
      </c>
      <c r="H564" s="41"/>
      <c r="I564" s="35"/>
      <c r="K564" s="23"/>
      <c r="L564" s="20"/>
      <c r="M564" s="20"/>
      <c r="N564" s="20"/>
    </row>
    <row r="565" spans="1:14" x14ac:dyDescent="0.25">
      <c r="A565" s="48">
        <v>26</v>
      </c>
      <c r="B565" s="48" t="s">
        <v>177</v>
      </c>
      <c r="C565" s="57" t="s">
        <v>584</v>
      </c>
      <c r="D565" s="50">
        <v>112</v>
      </c>
      <c r="E565" s="50">
        <v>992</v>
      </c>
      <c r="F565" s="50">
        <v>5454000</v>
      </c>
      <c r="G565" s="50">
        <v>10927000</v>
      </c>
      <c r="H565" s="41"/>
      <c r="I565" s="35"/>
      <c r="K565" s="23"/>
      <c r="L565" s="20"/>
      <c r="M565" s="20"/>
      <c r="N565" s="20"/>
    </row>
    <row r="566" spans="1:14" x14ac:dyDescent="0.25">
      <c r="A566" s="48">
        <v>26</v>
      </c>
      <c r="B566" s="48" t="s">
        <v>177</v>
      </c>
      <c r="C566" s="57" t="s">
        <v>585</v>
      </c>
      <c r="D566" s="50">
        <v>25</v>
      </c>
      <c r="E566" s="50">
        <v>328</v>
      </c>
      <c r="F566" s="50">
        <v>1854000</v>
      </c>
      <c r="G566" s="50">
        <v>4595000</v>
      </c>
      <c r="H566" s="41"/>
      <c r="I566" s="35"/>
      <c r="K566" s="23"/>
      <c r="L566" s="20"/>
      <c r="M566" s="20"/>
      <c r="N566" s="20"/>
    </row>
    <row r="567" spans="1:14" x14ac:dyDescent="0.25">
      <c r="A567" s="48">
        <v>26</v>
      </c>
      <c r="B567" s="48" t="s">
        <v>177</v>
      </c>
      <c r="C567" s="57" t="s">
        <v>586</v>
      </c>
      <c r="D567" s="50">
        <v>13</v>
      </c>
      <c r="E567" s="50">
        <v>4875</v>
      </c>
      <c r="F567" s="50">
        <v>50800000</v>
      </c>
      <c r="G567" s="50">
        <v>100444000</v>
      </c>
      <c r="H567" s="41"/>
      <c r="I567" s="35"/>
      <c r="K567" s="23"/>
      <c r="L567" s="20"/>
      <c r="M567" s="20"/>
      <c r="N567" s="20"/>
    </row>
    <row r="568" spans="1:14" x14ac:dyDescent="0.25">
      <c r="A568" s="48">
        <v>26</v>
      </c>
      <c r="B568" s="48" t="s">
        <v>177</v>
      </c>
      <c r="C568" s="57" t="s">
        <v>446</v>
      </c>
      <c r="D568" s="50">
        <v>50</v>
      </c>
      <c r="E568" s="50">
        <v>289</v>
      </c>
      <c r="F568" s="50">
        <v>816000</v>
      </c>
      <c r="G568" s="50">
        <v>1061000</v>
      </c>
      <c r="H568" s="41"/>
      <c r="I568" s="35"/>
      <c r="K568" s="23"/>
      <c r="L568" s="20"/>
      <c r="M568" s="20"/>
      <c r="N568" s="20"/>
    </row>
    <row r="569" spans="1:14" ht="24" x14ac:dyDescent="0.25">
      <c r="A569" s="48">
        <v>26</v>
      </c>
      <c r="B569" s="48" t="s">
        <v>102</v>
      </c>
      <c r="C569" s="57" t="s">
        <v>587</v>
      </c>
      <c r="D569" s="50">
        <v>219</v>
      </c>
      <c r="E569" s="50">
        <v>3534</v>
      </c>
      <c r="F569" s="50">
        <v>21087000</v>
      </c>
      <c r="G569" s="50">
        <v>36195000</v>
      </c>
      <c r="H569" s="41"/>
      <c r="I569" s="35"/>
      <c r="K569" s="23"/>
      <c r="L569" s="20"/>
      <c r="M569" s="20"/>
      <c r="N569" s="20"/>
    </row>
    <row r="570" spans="1:14" x14ac:dyDescent="0.25">
      <c r="A570" s="48">
        <v>26</v>
      </c>
      <c r="B570" s="48" t="s">
        <v>102</v>
      </c>
      <c r="C570" s="57" t="s">
        <v>449</v>
      </c>
      <c r="D570" s="50">
        <v>1174</v>
      </c>
      <c r="E570" s="50">
        <v>8207</v>
      </c>
      <c r="F570" s="50">
        <v>33549000</v>
      </c>
      <c r="G570" s="50">
        <v>52982000</v>
      </c>
      <c r="H570" s="41"/>
      <c r="I570" s="35"/>
      <c r="K570" s="23"/>
      <c r="L570" s="20"/>
      <c r="M570" s="20"/>
      <c r="N570" s="20"/>
    </row>
    <row r="571" spans="1:14" x14ac:dyDescent="0.25">
      <c r="A571" s="48">
        <v>26</v>
      </c>
      <c r="B571" s="48" t="s">
        <v>178</v>
      </c>
      <c r="C571" s="57" t="s">
        <v>588</v>
      </c>
      <c r="D571" s="50">
        <v>122</v>
      </c>
      <c r="E571" s="50">
        <v>1842</v>
      </c>
      <c r="F571" s="50">
        <v>12546000</v>
      </c>
      <c r="G571" s="50">
        <v>24914000</v>
      </c>
      <c r="H571" s="41"/>
      <c r="I571" s="35"/>
      <c r="K571" s="23"/>
      <c r="L571" s="20"/>
      <c r="M571" s="20"/>
      <c r="N571" s="20"/>
    </row>
    <row r="572" spans="1:14" x14ac:dyDescent="0.25">
      <c r="A572" s="48">
        <v>26</v>
      </c>
      <c r="B572" s="48" t="s">
        <v>178</v>
      </c>
      <c r="C572" s="57" t="s">
        <v>589</v>
      </c>
      <c r="D572" s="50">
        <v>354</v>
      </c>
      <c r="E572" s="50">
        <v>2416</v>
      </c>
      <c r="F572" s="50">
        <v>17006000</v>
      </c>
      <c r="G572" s="50">
        <v>34377000</v>
      </c>
      <c r="H572" s="41"/>
      <c r="I572" s="35"/>
      <c r="K572" s="23"/>
      <c r="L572" s="20"/>
      <c r="M572" s="20"/>
      <c r="N572" s="20"/>
    </row>
    <row r="573" spans="1:14" x14ac:dyDescent="0.25">
      <c r="A573" s="48">
        <v>26</v>
      </c>
      <c r="B573" s="48" t="s">
        <v>179</v>
      </c>
      <c r="C573" s="57" t="s">
        <v>590</v>
      </c>
      <c r="D573" s="50">
        <v>42</v>
      </c>
      <c r="E573" s="50">
        <v>440</v>
      </c>
      <c r="F573" s="50">
        <v>2595000</v>
      </c>
      <c r="G573" s="50">
        <v>4412000</v>
      </c>
      <c r="H573" s="41"/>
      <c r="I573" s="35"/>
      <c r="K573" s="23"/>
      <c r="L573" s="20"/>
      <c r="M573" s="20"/>
      <c r="N573" s="20"/>
    </row>
    <row r="574" spans="1:14" ht="24" x14ac:dyDescent="0.25">
      <c r="A574" s="48">
        <v>27</v>
      </c>
      <c r="B574" s="48" t="s">
        <v>175</v>
      </c>
      <c r="C574" s="57" t="s">
        <v>591</v>
      </c>
      <c r="D574" s="50">
        <v>271</v>
      </c>
      <c r="E574" s="50">
        <v>21543</v>
      </c>
      <c r="F574" s="50">
        <v>132958000</v>
      </c>
      <c r="G574" s="50">
        <v>239361000</v>
      </c>
      <c r="H574" s="41"/>
      <c r="I574" s="35"/>
      <c r="K574" s="23"/>
      <c r="L574" s="20"/>
      <c r="M574" s="20"/>
      <c r="N574" s="20"/>
    </row>
    <row r="575" spans="1:14" x14ac:dyDescent="0.25">
      <c r="A575" s="48">
        <v>27</v>
      </c>
      <c r="B575" s="48" t="s">
        <v>175</v>
      </c>
      <c r="C575" s="57" t="s">
        <v>453</v>
      </c>
      <c r="D575" s="50">
        <v>15</v>
      </c>
      <c r="E575" s="50">
        <v>387</v>
      </c>
      <c r="F575" s="50">
        <v>3583000</v>
      </c>
      <c r="G575" s="50">
        <v>6706000</v>
      </c>
      <c r="H575" s="41"/>
      <c r="I575" s="35"/>
      <c r="K575" s="23"/>
      <c r="L575" s="20"/>
      <c r="M575" s="20"/>
      <c r="N575" s="20"/>
    </row>
    <row r="576" spans="1:14" ht="24" x14ac:dyDescent="0.25">
      <c r="A576" s="48">
        <v>27</v>
      </c>
      <c r="B576" s="48" t="s">
        <v>175</v>
      </c>
      <c r="C576" s="57" t="s">
        <v>592</v>
      </c>
      <c r="D576" s="50">
        <v>182</v>
      </c>
      <c r="E576" s="50">
        <v>4450</v>
      </c>
      <c r="F576" s="50">
        <v>33531000</v>
      </c>
      <c r="G576" s="50">
        <v>65466000</v>
      </c>
      <c r="H576" s="41"/>
      <c r="I576" s="35"/>
      <c r="K576" s="23"/>
      <c r="L576" s="20"/>
      <c r="M576" s="20"/>
      <c r="N576" s="20"/>
    </row>
    <row r="577" spans="1:14" ht="24" x14ac:dyDescent="0.25">
      <c r="A577" s="48">
        <v>27</v>
      </c>
      <c r="B577" s="48" t="s">
        <v>175</v>
      </c>
      <c r="C577" s="57" t="s">
        <v>593</v>
      </c>
      <c r="D577" s="50">
        <v>107</v>
      </c>
      <c r="E577" s="50">
        <v>3813</v>
      </c>
      <c r="F577" s="50">
        <v>21014000</v>
      </c>
      <c r="G577" s="50">
        <v>59552000</v>
      </c>
      <c r="H577" s="41"/>
      <c r="I577" s="35"/>
      <c r="K577" s="23"/>
      <c r="L577" s="20"/>
      <c r="M577" s="20"/>
      <c r="N577" s="20"/>
    </row>
    <row r="578" spans="1:14" ht="24" x14ac:dyDescent="0.25">
      <c r="A578" s="48">
        <v>27</v>
      </c>
      <c r="B578" s="48" t="s">
        <v>175</v>
      </c>
      <c r="C578" s="57" t="s">
        <v>454</v>
      </c>
      <c r="D578" s="50">
        <v>9</v>
      </c>
      <c r="E578" s="50">
        <v>724</v>
      </c>
      <c r="F578" s="50">
        <v>8674000</v>
      </c>
      <c r="G578" s="50">
        <v>30999000</v>
      </c>
      <c r="H578" s="41"/>
      <c r="I578" s="35"/>
      <c r="K578" s="23"/>
      <c r="L578" s="20"/>
      <c r="M578" s="20"/>
      <c r="N578" s="20"/>
    </row>
    <row r="579" spans="1:14" ht="24" x14ac:dyDescent="0.25">
      <c r="A579" s="48">
        <v>27</v>
      </c>
      <c r="B579" s="48" t="s">
        <v>175</v>
      </c>
      <c r="C579" s="57" t="s">
        <v>594</v>
      </c>
      <c r="D579" s="50">
        <v>250</v>
      </c>
      <c r="E579" s="50">
        <v>1027</v>
      </c>
      <c r="F579" s="50">
        <v>5918000</v>
      </c>
      <c r="G579" s="50">
        <v>7375000</v>
      </c>
      <c r="H579" s="41"/>
      <c r="I579" s="35"/>
      <c r="K579" s="23"/>
      <c r="L579" s="20"/>
      <c r="M579" s="20"/>
      <c r="N579" s="20"/>
    </row>
    <row r="580" spans="1:14" ht="24" x14ac:dyDescent="0.25">
      <c r="A580" s="48">
        <v>27</v>
      </c>
      <c r="B580" s="48" t="s">
        <v>175</v>
      </c>
      <c r="C580" s="57" t="s">
        <v>595</v>
      </c>
      <c r="D580" s="50">
        <v>170</v>
      </c>
      <c r="E580" s="50">
        <v>2597</v>
      </c>
      <c r="F580" s="50">
        <v>13783000</v>
      </c>
      <c r="G580" s="50">
        <v>21104000</v>
      </c>
      <c r="H580" s="41"/>
      <c r="I580" s="35"/>
      <c r="K580" s="23"/>
      <c r="L580" s="20"/>
      <c r="M580" s="20"/>
      <c r="N580" s="20"/>
    </row>
    <row r="581" spans="1:14" x14ac:dyDescent="0.25">
      <c r="A581" s="48">
        <v>28</v>
      </c>
      <c r="B581" s="48" t="s">
        <v>175</v>
      </c>
      <c r="C581" s="57" t="s">
        <v>458</v>
      </c>
      <c r="D581" s="50">
        <v>48</v>
      </c>
      <c r="E581" s="50">
        <v>1527</v>
      </c>
      <c r="F581" s="50">
        <v>8615000</v>
      </c>
      <c r="G581" s="50">
        <v>18594000</v>
      </c>
      <c r="H581" s="41"/>
      <c r="I581" s="35"/>
      <c r="K581" s="23"/>
      <c r="L581" s="20"/>
      <c r="M581" s="20"/>
      <c r="N581" s="20"/>
    </row>
    <row r="582" spans="1:14" x14ac:dyDescent="0.25">
      <c r="A582" s="48">
        <v>28</v>
      </c>
      <c r="B582" s="48" t="s">
        <v>175</v>
      </c>
      <c r="C582" s="57" t="s">
        <v>596</v>
      </c>
      <c r="D582" s="50">
        <v>130</v>
      </c>
      <c r="E582" s="50">
        <v>2905</v>
      </c>
      <c r="F582" s="50">
        <v>11435000</v>
      </c>
      <c r="G582" s="50">
        <v>19977000</v>
      </c>
      <c r="H582" s="41"/>
      <c r="I582" s="35"/>
      <c r="K582" s="23"/>
      <c r="L582" s="20"/>
      <c r="M582" s="20"/>
      <c r="N582" s="20"/>
    </row>
    <row r="583" spans="1:14" x14ac:dyDescent="0.25">
      <c r="A583" s="48">
        <v>28</v>
      </c>
      <c r="B583" s="48" t="s">
        <v>175</v>
      </c>
      <c r="C583" s="57" t="s">
        <v>597</v>
      </c>
      <c r="D583" s="50">
        <v>1063</v>
      </c>
      <c r="E583" s="50">
        <v>5176</v>
      </c>
      <c r="F583" s="50">
        <v>24238000</v>
      </c>
      <c r="G583" s="50">
        <v>43088000</v>
      </c>
      <c r="H583" s="41"/>
      <c r="I583" s="35"/>
      <c r="K583" s="23"/>
      <c r="L583" s="20"/>
      <c r="M583" s="20"/>
      <c r="N583" s="20"/>
    </row>
    <row r="584" spans="1:14" x14ac:dyDescent="0.25">
      <c r="A584" s="48">
        <v>28</v>
      </c>
      <c r="B584" s="48" t="s">
        <v>176</v>
      </c>
      <c r="C584" s="57" t="s">
        <v>598</v>
      </c>
      <c r="D584" s="50">
        <v>82</v>
      </c>
      <c r="E584" s="50">
        <v>2176</v>
      </c>
      <c r="F584" s="50">
        <v>18897000</v>
      </c>
      <c r="G584" s="50">
        <v>31160000</v>
      </c>
      <c r="H584" s="41"/>
      <c r="I584" s="35"/>
      <c r="K584" s="23"/>
      <c r="L584" s="20"/>
      <c r="M584" s="20"/>
      <c r="N584" s="20"/>
    </row>
    <row r="585" spans="1:14" x14ac:dyDescent="0.25">
      <c r="A585" s="48">
        <v>28</v>
      </c>
      <c r="B585" s="48" t="s">
        <v>102</v>
      </c>
      <c r="C585" s="57" t="s">
        <v>599</v>
      </c>
      <c r="D585" s="50">
        <v>61</v>
      </c>
      <c r="E585" s="50">
        <v>1258</v>
      </c>
      <c r="F585" s="50">
        <v>10948000</v>
      </c>
      <c r="G585" s="50">
        <v>22802000</v>
      </c>
      <c r="H585" s="41"/>
      <c r="I585" s="35"/>
      <c r="K585" s="23"/>
      <c r="L585" s="20"/>
      <c r="M585" s="20"/>
      <c r="N585" s="20"/>
    </row>
    <row r="586" spans="1:14" ht="36" x14ac:dyDescent="0.25">
      <c r="A586" s="48">
        <v>28</v>
      </c>
      <c r="B586" s="48" t="s">
        <v>102</v>
      </c>
      <c r="C586" s="57" t="s">
        <v>600</v>
      </c>
      <c r="D586" s="50">
        <v>988</v>
      </c>
      <c r="E586" s="50">
        <v>5503</v>
      </c>
      <c r="F586" s="50">
        <v>30669000</v>
      </c>
      <c r="G586" s="50">
        <v>70709000</v>
      </c>
      <c r="H586" s="41"/>
      <c r="I586" s="35"/>
      <c r="K586" s="23"/>
      <c r="L586" s="20"/>
      <c r="M586" s="20"/>
      <c r="N586" s="20"/>
    </row>
    <row r="587" spans="1:14" ht="24" x14ac:dyDescent="0.25">
      <c r="A587" s="48">
        <v>28</v>
      </c>
      <c r="B587" s="48" t="s">
        <v>102</v>
      </c>
      <c r="C587" s="57" t="s">
        <v>601</v>
      </c>
      <c r="D587" s="50">
        <v>251</v>
      </c>
      <c r="E587" s="50">
        <v>4067</v>
      </c>
      <c r="F587" s="50">
        <v>18571000</v>
      </c>
      <c r="G587" s="50">
        <v>30155000</v>
      </c>
      <c r="H587" s="41"/>
      <c r="I587" s="35"/>
      <c r="K587" s="23"/>
      <c r="L587" s="20"/>
      <c r="M587" s="20"/>
      <c r="N587" s="20"/>
    </row>
    <row r="588" spans="1:14" ht="24" x14ac:dyDescent="0.25">
      <c r="A588" s="48">
        <v>28</v>
      </c>
      <c r="B588" s="48" t="s">
        <v>102</v>
      </c>
      <c r="C588" s="57" t="s">
        <v>602</v>
      </c>
      <c r="D588" s="50">
        <v>636</v>
      </c>
      <c r="E588" s="50">
        <v>12241</v>
      </c>
      <c r="F588" s="50">
        <v>70967000</v>
      </c>
      <c r="G588" s="50">
        <v>117807000</v>
      </c>
      <c r="H588" s="41"/>
      <c r="I588" s="35"/>
      <c r="K588" s="23"/>
      <c r="L588" s="20"/>
      <c r="M588" s="20"/>
      <c r="N588" s="20"/>
    </row>
    <row r="589" spans="1:14" x14ac:dyDescent="0.25">
      <c r="A589" s="48">
        <v>28</v>
      </c>
      <c r="B589" s="48" t="s">
        <v>102</v>
      </c>
      <c r="C589" s="57" t="s">
        <v>603</v>
      </c>
      <c r="D589" s="50">
        <v>778</v>
      </c>
      <c r="E589" s="50">
        <v>8482</v>
      </c>
      <c r="F589" s="50">
        <v>40437000</v>
      </c>
      <c r="G589" s="50">
        <v>99559000</v>
      </c>
      <c r="H589" s="41"/>
      <c r="I589" s="35"/>
      <c r="K589" s="23"/>
      <c r="L589" s="20"/>
      <c r="M589" s="20"/>
      <c r="N589" s="20"/>
    </row>
    <row r="590" spans="1:14" x14ac:dyDescent="0.25">
      <c r="A590" s="48">
        <v>28</v>
      </c>
      <c r="B590" s="48" t="s">
        <v>102</v>
      </c>
      <c r="C590" s="57" t="s">
        <v>604</v>
      </c>
      <c r="D590" s="50">
        <v>189</v>
      </c>
      <c r="E590" s="50">
        <v>760</v>
      </c>
      <c r="F590" s="50">
        <v>4119000</v>
      </c>
      <c r="G590" s="50">
        <v>6822000</v>
      </c>
      <c r="H590" s="41"/>
      <c r="I590" s="35"/>
      <c r="K590" s="23"/>
      <c r="L590" s="20"/>
      <c r="M590" s="20"/>
      <c r="N590" s="20"/>
    </row>
    <row r="591" spans="1:14" ht="24" x14ac:dyDescent="0.25">
      <c r="A591" s="48">
        <v>28</v>
      </c>
      <c r="B591" s="48" t="s">
        <v>102</v>
      </c>
      <c r="C591" s="57" t="s">
        <v>605</v>
      </c>
      <c r="D591" s="50">
        <v>190</v>
      </c>
      <c r="E591" s="50">
        <v>4298</v>
      </c>
      <c r="F591" s="50">
        <v>14106000</v>
      </c>
      <c r="G591" s="50">
        <v>24282000</v>
      </c>
      <c r="H591" s="41"/>
      <c r="I591" s="35"/>
      <c r="K591" s="23"/>
      <c r="L591" s="20"/>
      <c r="M591" s="20"/>
      <c r="N591" s="20"/>
    </row>
    <row r="592" spans="1:14" ht="24" x14ac:dyDescent="0.25">
      <c r="A592" s="48">
        <v>28</v>
      </c>
      <c r="B592" s="48" t="s">
        <v>102</v>
      </c>
      <c r="C592" s="57" t="s">
        <v>605</v>
      </c>
      <c r="D592" s="50">
        <v>113</v>
      </c>
      <c r="E592" s="50">
        <v>984</v>
      </c>
      <c r="F592" s="50">
        <v>5365000</v>
      </c>
      <c r="G592" s="50">
        <v>8234000</v>
      </c>
      <c r="H592" s="41"/>
      <c r="I592" s="35"/>
      <c r="K592" s="23"/>
      <c r="L592" s="20"/>
      <c r="M592" s="20"/>
      <c r="N592" s="20"/>
    </row>
    <row r="593" spans="1:14" ht="24" x14ac:dyDescent="0.25">
      <c r="A593" s="48">
        <v>28</v>
      </c>
      <c r="B593" s="48" t="s">
        <v>102</v>
      </c>
      <c r="C593" s="57" t="s">
        <v>606</v>
      </c>
      <c r="D593" s="50">
        <v>1013</v>
      </c>
      <c r="E593" s="50">
        <v>1147</v>
      </c>
      <c r="F593" s="50">
        <v>5806000</v>
      </c>
      <c r="G593" s="50">
        <v>8175000</v>
      </c>
      <c r="H593" s="41"/>
      <c r="I593" s="35"/>
      <c r="K593" s="23"/>
      <c r="L593" s="20"/>
      <c r="M593" s="20"/>
      <c r="N593" s="20"/>
    </row>
    <row r="594" spans="1:14" x14ac:dyDescent="0.25">
      <c r="A594" s="48">
        <v>28</v>
      </c>
      <c r="B594" s="48" t="s">
        <v>102</v>
      </c>
      <c r="C594" s="57" t="s">
        <v>607</v>
      </c>
      <c r="D594" s="50">
        <v>171</v>
      </c>
      <c r="E594" s="50">
        <v>4292</v>
      </c>
      <c r="F594" s="50">
        <v>29023000</v>
      </c>
      <c r="G594" s="50">
        <v>45280000</v>
      </c>
      <c r="H594" s="41"/>
      <c r="I594" s="35"/>
      <c r="K594" s="23"/>
      <c r="L594" s="20"/>
      <c r="M594" s="20"/>
      <c r="N594" s="20"/>
    </row>
    <row r="595" spans="1:14" ht="24" x14ac:dyDescent="0.25">
      <c r="A595" s="48">
        <v>29</v>
      </c>
      <c r="B595" s="48" t="s">
        <v>175</v>
      </c>
      <c r="C595" s="57" t="s">
        <v>608</v>
      </c>
      <c r="D595" s="50">
        <v>912</v>
      </c>
      <c r="E595" s="50">
        <v>18348</v>
      </c>
      <c r="F595" s="50">
        <v>114974000</v>
      </c>
      <c r="G595" s="50">
        <v>186280000</v>
      </c>
      <c r="H595" s="41"/>
      <c r="I595" s="35"/>
      <c r="K595" s="23"/>
      <c r="L595" s="20"/>
      <c r="M595" s="20"/>
      <c r="N595" s="20"/>
    </row>
    <row r="596" spans="1:14" x14ac:dyDescent="0.25">
      <c r="A596" s="48">
        <v>29</v>
      </c>
      <c r="B596" s="48" t="s">
        <v>176</v>
      </c>
      <c r="C596" s="57" t="s">
        <v>474</v>
      </c>
      <c r="D596" s="50">
        <v>31</v>
      </c>
      <c r="E596" s="50">
        <v>956</v>
      </c>
      <c r="F596" s="50">
        <v>5183000</v>
      </c>
      <c r="G596" s="50">
        <v>8045000</v>
      </c>
      <c r="H596" s="41"/>
      <c r="I596" s="35"/>
      <c r="K596" s="23"/>
      <c r="L596" s="20"/>
      <c r="M596" s="20"/>
      <c r="N596" s="20"/>
    </row>
    <row r="597" spans="1:14" ht="24" x14ac:dyDescent="0.25">
      <c r="A597" s="48">
        <v>31</v>
      </c>
      <c r="B597" s="48" t="s">
        <v>175</v>
      </c>
      <c r="C597" s="57" t="s">
        <v>609</v>
      </c>
      <c r="D597" s="50">
        <v>319</v>
      </c>
      <c r="E597" s="50">
        <v>2438</v>
      </c>
      <c r="F597" s="50">
        <v>11096000</v>
      </c>
      <c r="G597" s="50">
        <v>16711000</v>
      </c>
      <c r="H597" s="41"/>
      <c r="I597" s="35"/>
      <c r="K597" s="23"/>
      <c r="L597" s="20"/>
      <c r="M597" s="20"/>
      <c r="N597" s="20"/>
    </row>
    <row r="598" spans="1:14" x14ac:dyDescent="0.25">
      <c r="A598" s="48">
        <v>31</v>
      </c>
      <c r="B598" s="48" t="s">
        <v>176</v>
      </c>
      <c r="C598" s="57" t="s">
        <v>610</v>
      </c>
      <c r="D598" s="50">
        <v>387</v>
      </c>
      <c r="E598" s="50">
        <v>1004</v>
      </c>
      <c r="F598" s="50">
        <v>5110000</v>
      </c>
      <c r="G598" s="50">
        <v>8517000</v>
      </c>
      <c r="H598" s="41"/>
      <c r="I598" s="35"/>
      <c r="K598" s="23"/>
      <c r="L598" s="20"/>
      <c r="M598" s="20"/>
      <c r="N598" s="20"/>
    </row>
    <row r="599" spans="1:14" x14ac:dyDescent="0.25">
      <c r="A599" s="48">
        <v>31</v>
      </c>
      <c r="B599" s="48" t="s">
        <v>177</v>
      </c>
      <c r="C599" s="57" t="s">
        <v>611</v>
      </c>
      <c r="D599" s="50">
        <v>155</v>
      </c>
      <c r="E599" s="50">
        <v>944</v>
      </c>
      <c r="F599" s="50">
        <v>8547000</v>
      </c>
      <c r="G599" s="50">
        <v>17502000</v>
      </c>
      <c r="H599" s="41"/>
      <c r="I599" s="35"/>
      <c r="K599" s="23"/>
      <c r="L599" s="20"/>
      <c r="M599" s="20"/>
      <c r="N599" s="20"/>
    </row>
    <row r="600" spans="1:14" x14ac:dyDescent="0.25">
      <c r="A600" s="48">
        <v>31</v>
      </c>
      <c r="B600" s="48" t="s">
        <v>102</v>
      </c>
      <c r="C600" s="57" t="s">
        <v>612</v>
      </c>
      <c r="D600" s="50">
        <v>14</v>
      </c>
      <c r="E600" s="50">
        <v>562</v>
      </c>
      <c r="F600" s="50">
        <v>4846000</v>
      </c>
      <c r="G600" s="50">
        <v>10480000</v>
      </c>
      <c r="H600" s="41"/>
      <c r="I600" s="35"/>
      <c r="K600" s="23"/>
      <c r="L600" s="20"/>
      <c r="M600" s="20"/>
      <c r="N600" s="20"/>
    </row>
    <row r="601" spans="1:14" x14ac:dyDescent="0.25">
      <c r="A601" s="48">
        <v>31</v>
      </c>
      <c r="B601" s="48" t="s">
        <v>178</v>
      </c>
      <c r="C601" s="57" t="s">
        <v>477</v>
      </c>
      <c r="D601" s="50">
        <v>260</v>
      </c>
      <c r="E601" s="50">
        <v>9180</v>
      </c>
      <c r="F601" s="50">
        <v>55198000</v>
      </c>
      <c r="G601" s="50">
        <v>91812000</v>
      </c>
      <c r="H601" s="41"/>
      <c r="I601" s="35"/>
      <c r="K601" s="23"/>
      <c r="L601" s="20"/>
      <c r="M601" s="20"/>
      <c r="N601" s="20"/>
    </row>
    <row r="602" spans="1:14" ht="24" x14ac:dyDescent="0.25">
      <c r="A602" s="48">
        <v>32</v>
      </c>
      <c r="B602" s="48" t="s">
        <v>175</v>
      </c>
      <c r="C602" s="57" t="s">
        <v>613</v>
      </c>
      <c r="D602" s="50">
        <v>628</v>
      </c>
      <c r="E602" s="50">
        <v>5430</v>
      </c>
      <c r="F602" s="50">
        <v>28616000</v>
      </c>
      <c r="G602" s="50">
        <v>40140000</v>
      </c>
      <c r="H602" s="41"/>
      <c r="I602" s="35"/>
      <c r="K602" s="23"/>
      <c r="L602" s="20"/>
      <c r="M602" s="20"/>
      <c r="N602" s="20"/>
    </row>
    <row r="603" spans="1:14" x14ac:dyDescent="0.25">
      <c r="A603" s="48">
        <v>33</v>
      </c>
      <c r="B603" s="48" t="s">
        <v>176</v>
      </c>
      <c r="C603" s="57" t="s">
        <v>480</v>
      </c>
      <c r="D603" s="50">
        <v>69</v>
      </c>
      <c r="E603" s="50">
        <v>982</v>
      </c>
      <c r="F603" s="50">
        <v>4664000</v>
      </c>
      <c r="G603" s="50">
        <v>7581000</v>
      </c>
      <c r="H603" s="41"/>
      <c r="I603" s="35"/>
      <c r="K603" s="23"/>
      <c r="L603" s="20"/>
      <c r="M603" s="20"/>
      <c r="N603" s="20"/>
    </row>
    <row r="604" spans="1:14" x14ac:dyDescent="0.25">
      <c r="A604" s="48">
        <v>33</v>
      </c>
      <c r="B604" s="48" t="s">
        <v>177</v>
      </c>
      <c r="C604" s="57" t="s">
        <v>481</v>
      </c>
      <c r="D604" s="50">
        <v>189</v>
      </c>
      <c r="E604" s="50">
        <v>1818</v>
      </c>
      <c r="F604" s="50">
        <v>7098000</v>
      </c>
      <c r="G604" s="50">
        <v>12260000</v>
      </c>
      <c r="H604" s="41"/>
      <c r="I604" s="35"/>
      <c r="K604" s="23"/>
      <c r="L604" s="20"/>
      <c r="M604" s="20"/>
      <c r="N604" s="20"/>
    </row>
    <row r="605" spans="1:14" x14ac:dyDescent="0.25">
      <c r="A605" s="48">
        <v>33</v>
      </c>
      <c r="B605" s="48" t="s">
        <v>177</v>
      </c>
      <c r="C605" s="57" t="s">
        <v>614</v>
      </c>
      <c r="D605" s="50">
        <v>22</v>
      </c>
      <c r="E605" s="50">
        <v>1537</v>
      </c>
      <c r="F605" s="50">
        <v>11572000</v>
      </c>
      <c r="G605" s="50">
        <v>14624000</v>
      </c>
      <c r="H605" s="41"/>
      <c r="I605" s="35"/>
      <c r="K605" s="23"/>
      <c r="L605" s="20"/>
      <c r="M605" s="20"/>
      <c r="N605" s="20"/>
    </row>
    <row r="606" spans="1:14" x14ac:dyDescent="0.25">
      <c r="A606" s="48">
        <v>34</v>
      </c>
      <c r="B606" s="48" t="s">
        <v>176</v>
      </c>
      <c r="C606" s="57" t="s">
        <v>615</v>
      </c>
      <c r="D606" s="50">
        <v>124</v>
      </c>
      <c r="E606" s="50">
        <v>4087</v>
      </c>
      <c r="F606" s="50">
        <v>31615000</v>
      </c>
      <c r="G606" s="50">
        <v>72453000</v>
      </c>
      <c r="H606" s="41"/>
      <c r="I606" s="35"/>
      <c r="K606" s="23"/>
      <c r="L606" s="20"/>
      <c r="M606" s="20"/>
      <c r="N606" s="20"/>
    </row>
    <row r="607" spans="1:14" x14ac:dyDescent="0.25">
      <c r="A607" s="48">
        <v>35</v>
      </c>
      <c r="B607" s="48" t="s">
        <v>175</v>
      </c>
      <c r="C607" s="57" t="s">
        <v>484</v>
      </c>
      <c r="D607" s="50">
        <v>198</v>
      </c>
      <c r="E607" s="50">
        <v>9456</v>
      </c>
      <c r="F607" s="50">
        <v>62001000</v>
      </c>
      <c r="G607" s="50">
        <v>77434000</v>
      </c>
      <c r="H607" s="41"/>
      <c r="I607" s="35"/>
      <c r="K607" s="23"/>
      <c r="L607" s="20"/>
      <c r="M607" s="20"/>
      <c r="N607" s="20"/>
    </row>
    <row r="608" spans="1:14" x14ac:dyDescent="0.25">
      <c r="A608" s="48">
        <v>35</v>
      </c>
      <c r="B608" s="48" t="s">
        <v>176</v>
      </c>
      <c r="C608" s="57" t="s">
        <v>485</v>
      </c>
      <c r="D608" s="50">
        <v>74</v>
      </c>
      <c r="E608" s="50">
        <v>25209</v>
      </c>
      <c r="F608" s="50">
        <v>87095000</v>
      </c>
      <c r="G608" s="50">
        <v>143936000</v>
      </c>
      <c r="H608" s="41"/>
      <c r="I608" s="35"/>
      <c r="K608" s="23"/>
      <c r="L608" s="20"/>
      <c r="M608" s="20"/>
      <c r="N608" s="20"/>
    </row>
    <row r="609" spans="1:14" x14ac:dyDescent="0.25">
      <c r="A609" s="48">
        <v>35</v>
      </c>
      <c r="B609" s="48" t="s">
        <v>176</v>
      </c>
      <c r="C609" s="57" t="s">
        <v>486</v>
      </c>
      <c r="D609" s="50">
        <v>9</v>
      </c>
      <c r="E609" s="50">
        <v>4133</v>
      </c>
      <c r="F609" s="50">
        <v>13817000</v>
      </c>
      <c r="G609" s="50">
        <v>26343000</v>
      </c>
      <c r="H609" s="41"/>
      <c r="I609" s="35"/>
      <c r="K609" s="23"/>
      <c r="L609" s="20"/>
      <c r="M609" s="20"/>
      <c r="N609" s="20"/>
    </row>
    <row r="610" spans="1:14" x14ac:dyDescent="0.25">
      <c r="A610" s="48">
        <v>35</v>
      </c>
      <c r="B610" s="48" t="s">
        <v>102</v>
      </c>
      <c r="C610" s="57" t="s">
        <v>616</v>
      </c>
      <c r="D610" s="50">
        <v>617</v>
      </c>
      <c r="E610" s="50">
        <v>1287</v>
      </c>
      <c r="F610" s="50">
        <v>5577000</v>
      </c>
      <c r="G610" s="50">
        <v>9128000</v>
      </c>
      <c r="H610" s="41"/>
      <c r="I610" s="35"/>
      <c r="K610" s="23"/>
      <c r="L610" s="20"/>
      <c r="M610" s="20"/>
      <c r="N610" s="20"/>
    </row>
    <row r="611" spans="1:14" ht="24" x14ac:dyDescent="0.25">
      <c r="A611" s="48">
        <v>35</v>
      </c>
      <c r="B611" s="48" t="s">
        <v>178</v>
      </c>
      <c r="C611" s="57" t="s">
        <v>617</v>
      </c>
      <c r="D611" s="50">
        <v>2924</v>
      </c>
      <c r="E611" s="50">
        <v>5240</v>
      </c>
      <c r="F611" s="50">
        <v>22131000</v>
      </c>
      <c r="G611" s="50">
        <v>34337000</v>
      </c>
      <c r="H611" s="41"/>
      <c r="I611" s="35"/>
      <c r="K611" s="23"/>
      <c r="L611" s="20"/>
      <c r="M611" s="20"/>
      <c r="N611" s="20"/>
    </row>
    <row r="612" spans="1:14" x14ac:dyDescent="0.25">
      <c r="A612" s="48">
        <v>36</v>
      </c>
      <c r="B612" s="48" t="s">
        <v>175</v>
      </c>
      <c r="C612" s="57" t="s">
        <v>490</v>
      </c>
      <c r="D612" s="50">
        <v>2265</v>
      </c>
      <c r="E612" s="50">
        <v>19690</v>
      </c>
      <c r="F612" s="50">
        <v>91508000</v>
      </c>
      <c r="G612" s="50">
        <v>164246000</v>
      </c>
      <c r="H612" s="41"/>
      <c r="I612" s="35"/>
      <c r="K612" s="23"/>
      <c r="L612" s="20"/>
      <c r="M612" s="20"/>
      <c r="N612" s="20"/>
    </row>
    <row r="613" spans="1:14" x14ac:dyDescent="0.25">
      <c r="A613" s="48">
        <v>36</v>
      </c>
      <c r="B613" s="48" t="s">
        <v>176</v>
      </c>
      <c r="C613" s="57" t="s">
        <v>618</v>
      </c>
      <c r="D613" s="50">
        <v>97</v>
      </c>
      <c r="E613" s="50">
        <v>2163</v>
      </c>
      <c r="F613" s="50">
        <v>10612000</v>
      </c>
      <c r="G613" s="50">
        <v>18447000</v>
      </c>
      <c r="H613" s="41"/>
      <c r="I613" s="35"/>
      <c r="K613" s="23"/>
      <c r="L613" s="20"/>
      <c r="M613" s="20"/>
      <c r="N613" s="20"/>
    </row>
    <row r="614" spans="1:14" x14ac:dyDescent="0.25">
      <c r="A614" s="48">
        <v>36</v>
      </c>
      <c r="B614" s="48" t="s">
        <v>176</v>
      </c>
      <c r="C614" s="57" t="s">
        <v>619</v>
      </c>
      <c r="D614" s="50">
        <v>232</v>
      </c>
      <c r="E614" s="50">
        <v>1303</v>
      </c>
      <c r="F614" s="50">
        <v>8442000</v>
      </c>
      <c r="G614" s="50">
        <v>18398000</v>
      </c>
      <c r="H614" s="41"/>
      <c r="I614" s="35"/>
      <c r="K614" s="23"/>
      <c r="L614" s="20"/>
      <c r="M614" s="20"/>
      <c r="N614" s="20"/>
    </row>
    <row r="615" spans="1:14" x14ac:dyDescent="0.25">
      <c r="A615" s="48">
        <v>36</v>
      </c>
      <c r="B615" s="48" t="s">
        <v>102</v>
      </c>
      <c r="C615" s="57" t="s">
        <v>620</v>
      </c>
      <c r="D615" s="50">
        <v>284</v>
      </c>
      <c r="E615" s="50">
        <v>1205</v>
      </c>
      <c r="F615" s="50">
        <v>3730000</v>
      </c>
      <c r="G615" s="50">
        <v>6008000</v>
      </c>
      <c r="H615" s="41"/>
      <c r="I615" s="35"/>
      <c r="K615" s="23"/>
      <c r="L615" s="20"/>
      <c r="M615" s="20"/>
      <c r="N615" s="20"/>
    </row>
    <row r="616" spans="1:14" x14ac:dyDescent="0.25">
      <c r="A616" s="48">
        <v>36</v>
      </c>
      <c r="B616" s="48" t="s">
        <v>178</v>
      </c>
      <c r="C616" s="57" t="s">
        <v>495</v>
      </c>
      <c r="D616" s="50">
        <v>729</v>
      </c>
      <c r="E616" s="50">
        <v>6644</v>
      </c>
      <c r="F616" s="50">
        <v>20327000</v>
      </c>
      <c r="G616" s="50">
        <v>20345000</v>
      </c>
      <c r="H616" s="41"/>
      <c r="I616" s="35"/>
      <c r="K616" s="23"/>
      <c r="L616" s="20"/>
      <c r="M616" s="20"/>
      <c r="N616" s="20"/>
    </row>
    <row r="617" spans="1:14" x14ac:dyDescent="0.25">
      <c r="A617" s="48">
        <v>36</v>
      </c>
      <c r="B617" s="48" t="s">
        <v>178</v>
      </c>
      <c r="C617" s="57" t="s">
        <v>351</v>
      </c>
      <c r="D617" s="50">
        <v>446</v>
      </c>
      <c r="E617" s="50">
        <v>3535</v>
      </c>
      <c r="F617" s="50">
        <v>14552000</v>
      </c>
      <c r="G617" s="50">
        <v>26224000</v>
      </c>
      <c r="H617" s="41"/>
      <c r="I617" s="35"/>
      <c r="K617" s="23"/>
      <c r="L617" s="20"/>
      <c r="M617" s="20"/>
      <c r="N617" s="20"/>
    </row>
    <row r="618" spans="1:14" x14ac:dyDescent="0.25">
      <c r="A618" s="48">
        <v>36</v>
      </c>
      <c r="B618" s="48" t="s">
        <v>178</v>
      </c>
      <c r="C618" s="57" t="s">
        <v>621</v>
      </c>
      <c r="D618" s="50">
        <v>182</v>
      </c>
      <c r="E618" s="50">
        <v>5652</v>
      </c>
      <c r="F618" s="50">
        <v>22856000</v>
      </c>
      <c r="G618" s="50">
        <v>33992000</v>
      </c>
      <c r="H618" s="41"/>
      <c r="I618" s="35"/>
      <c r="K618" s="23"/>
      <c r="L618" s="20"/>
      <c r="M618" s="20"/>
      <c r="N618" s="20"/>
    </row>
    <row r="619" spans="1:14" x14ac:dyDescent="0.25">
      <c r="A619" s="48">
        <v>36</v>
      </c>
      <c r="B619" s="48" t="s">
        <v>178</v>
      </c>
      <c r="C619" s="57" t="s">
        <v>408</v>
      </c>
      <c r="D619" s="50">
        <v>473</v>
      </c>
      <c r="E619" s="50">
        <v>2781</v>
      </c>
      <c r="F619" s="50">
        <v>9537000</v>
      </c>
      <c r="G619" s="50">
        <v>20807000</v>
      </c>
      <c r="H619" s="41"/>
      <c r="I619" s="35"/>
      <c r="K619" s="23"/>
      <c r="L619" s="20"/>
      <c r="M619" s="20"/>
      <c r="N619" s="20"/>
    </row>
    <row r="620" spans="1:14" x14ac:dyDescent="0.25">
      <c r="A620" s="48">
        <v>36</v>
      </c>
      <c r="B620" s="48" t="s">
        <v>178</v>
      </c>
      <c r="C620" s="57" t="s">
        <v>496</v>
      </c>
      <c r="D620" s="50">
        <v>73</v>
      </c>
      <c r="E620" s="50">
        <v>641</v>
      </c>
      <c r="F620" s="50">
        <v>2672000</v>
      </c>
      <c r="G620" s="50">
        <v>5011000</v>
      </c>
      <c r="H620" s="41"/>
      <c r="I620" s="35"/>
      <c r="K620" s="23"/>
      <c r="L620" s="20"/>
      <c r="M620" s="20"/>
      <c r="N620" s="20"/>
    </row>
    <row r="621" spans="1:14" x14ac:dyDescent="0.25">
      <c r="A621" s="48">
        <v>36</v>
      </c>
      <c r="B621" s="48" t="s">
        <v>178</v>
      </c>
      <c r="C621" s="57" t="s">
        <v>367</v>
      </c>
      <c r="D621" s="50">
        <v>87</v>
      </c>
      <c r="E621" s="50">
        <v>768</v>
      </c>
      <c r="F621" s="50">
        <v>3992000</v>
      </c>
      <c r="G621" s="50">
        <v>6272000</v>
      </c>
      <c r="H621" s="41"/>
      <c r="I621" s="35"/>
      <c r="K621" s="23"/>
      <c r="L621" s="20"/>
      <c r="M621" s="20"/>
      <c r="N621" s="20"/>
    </row>
    <row r="622" spans="1:14" x14ac:dyDescent="0.25">
      <c r="A622" s="48">
        <v>36</v>
      </c>
      <c r="B622" s="48" t="s">
        <v>178</v>
      </c>
      <c r="C622" s="57" t="s">
        <v>622</v>
      </c>
      <c r="D622" s="50">
        <v>71</v>
      </c>
      <c r="E622" s="50">
        <v>409</v>
      </c>
      <c r="F622" s="50">
        <v>1656000</v>
      </c>
      <c r="G622" s="50">
        <v>2473000</v>
      </c>
      <c r="H622" s="41"/>
      <c r="I622" s="35"/>
      <c r="K622" s="23"/>
      <c r="L622" s="20"/>
      <c r="M622" s="20"/>
      <c r="N622" s="20"/>
    </row>
    <row r="623" spans="1:14" x14ac:dyDescent="0.25">
      <c r="A623" s="48">
        <v>36</v>
      </c>
      <c r="B623" s="48" t="s">
        <v>178</v>
      </c>
      <c r="C623" s="57" t="s">
        <v>499</v>
      </c>
      <c r="D623" s="50">
        <v>259</v>
      </c>
      <c r="E623" s="50">
        <v>3529</v>
      </c>
      <c r="F623" s="50">
        <v>10949000</v>
      </c>
      <c r="G623" s="50">
        <v>18464000</v>
      </c>
      <c r="H623" s="41"/>
      <c r="I623" s="35"/>
      <c r="K623" s="23"/>
      <c r="L623" s="20"/>
      <c r="M623" s="20"/>
      <c r="N623" s="20"/>
    </row>
    <row r="624" spans="1:14" ht="24" x14ac:dyDescent="0.25">
      <c r="A624" s="48">
        <v>36</v>
      </c>
      <c r="B624" s="48" t="s">
        <v>178</v>
      </c>
      <c r="C624" s="57" t="s">
        <v>623</v>
      </c>
      <c r="D624" s="50">
        <v>153</v>
      </c>
      <c r="E624" s="50">
        <v>1767</v>
      </c>
      <c r="F624" s="50">
        <v>3565000</v>
      </c>
      <c r="G624" s="50">
        <v>13241000</v>
      </c>
      <c r="H624" s="41"/>
      <c r="I624" s="35"/>
      <c r="K624" s="23"/>
      <c r="L624" s="20"/>
      <c r="M624" s="20"/>
      <c r="N624" s="20"/>
    </row>
    <row r="625" spans="1:14" x14ac:dyDescent="0.25">
      <c r="A625" s="48">
        <v>36</v>
      </c>
      <c r="B625" s="48" t="s">
        <v>178</v>
      </c>
      <c r="C625" s="57" t="s">
        <v>351</v>
      </c>
      <c r="D625" s="50">
        <v>675</v>
      </c>
      <c r="E625" s="50">
        <v>5988</v>
      </c>
      <c r="F625" s="50">
        <v>43644000</v>
      </c>
      <c r="G625" s="50">
        <v>86434000</v>
      </c>
      <c r="H625" s="41"/>
      <c r="I625" s="35"/>
      <c r="K625" s="23"/>
      <c r="L625" s="20"/>
      <c r="M625" s="20"/>
      <c r="N625" s="20"/>
    </row>
    <row r="626" spans="1:14" x14ac:dyDescent="0.25">
      <c r="H626" s="41"/>
      <c r="I626" s="35"/>
    </row>
    <row r="627" spans="1:14" ht="15.75" thickBot="1" x14ac:dyDescent="0.3">
      <c r="A627" s="49"/>
      <c r="B627" s="49"/>
      <c r="C627" s="58"/>
      <c r="D627" s="49"/>
      <c r="E627" s="49"/>
      <c r="F627" s="49"/>
      <c r="G627" s="49"/>
      <c r="H627" s="40"/>
      <c r="I627" s="35"/>
    </row>
    <row r="628" spans="1:14" ht="15.75" thickTop="1" x14ac:dyDescent="0.25">
      <c r="H628" s="41"/>
      <c r="I628" s="35"/>
    </row>
    <row r="629" spans="1:14" x14ac:dyDescent="0.25">
      <c r="A629" s="108" t="s">
        <v>624</v>
      </c>
      <c r="H629" s="41"/>
      <c r="I629" s="35"/>
    </row>
    <row r="630" spans="1:14" x14ac:dyDescent="0.25">
      <c r="H630" s="41"/>
      <c r="I630" s="35"/>
    </row>
    <row r="631" spans="1:14" ht="15" customHeight="1" x14ac:dyDescent="0.25">
      <c r="A631" s="153"/>
      <c r="B631" s="153"/>
      <c r="C631" s="153"/>
      <c r="D631" s="154" t="s">
        <v>1224</v>
      </c>
      <c r="E631" s="154" t="s">
        <v>15</v>
      </c>
      <c r="F631" s="152" t="s">
        <v>1225</v>
      </c>
      <c r="G631" s="152" t="s">
        <v>1226</v>
      </c>
      <c r="I631" s="35"/>
    </row>
    <row r="632" spans="1:14" x14ac:dyDescent="0.25">
      <c r="A632" s="153"/>
      <c r="B632" s="153"/>
      <c r="C632" s="153"/>
      <c r="D632" s="154"/>
      <c r="E632" s="154"/>
      <c r="F632" s="152"/>
      <c r="G632" s="152"/>
      <c r="I632" s="35"/>
    </row>
    <row r="633" spans="1:14" x14ac:dyDescent="0.25">
      <c r="A633" s="153"/>
      <c r="B633" s="153"/>
      <c r="C633" s="153"/>
      <c r="D633" s="154"/>
      <c r="E633" s="154"/>
      <c r="F633" s="152"/>
      <c r="G633" s="152"/>
      <c r="I633" s="35"/>
    </row>
    <row r="634" spans="1:14" x14ac:dyDescent="0.25">
      <c r="A634" s="153"/>
      <c r="B634" s="153"/>
      <c r="C634" s="153"/>
      <c r="D634" s="154"/>
      <c r="E634" s="154"/>
      <c r="F634" s="152"/>
      <c r="G634" s="152"/>
      <c r="I634" s="35"/>
    </row>
    <row r="635" spans="1:14" x14ac:dyDescent="0.25">
      <c r="A635" s="48">
        <v>15</v>
      </c>
      <c r="B635" s="48" t="s">
        <v>175</v>
      </c>
      <c r="C635" s="57" t="s">
        <v>504</v>
      </c>
      <c r="D635" s="50">
        <v>1079</v>
      </c>
      <c r="E635" s="50">
        <v>9732</v>
      </c>
      <c r="F635" s="50">
        <v>326139000</v>
      </c>
      <c r="G635" s="50">
        <v>925109000</v>
      </c>
      <c r="H635" s="41"/>
      <c r="I635" s="35"/>
    </row>
    <row r="636" spans="1:14" x14ac:dyDescent="0.25">
      <c r="A636" s="48">
        <v>15</v>
      </c>
      <c r="B636" s="48" t="s">
        <v>175</v>
      </c>
      <c r="C636" s="57" t="s">
        <v>625</v>
      </c>
      <c r="D636" s="50">
        <v>7</v>
      </c>
      <c r="E636" s="50">
        <v>488</v>
      </c>
      <c r="F636" s="50">
        <v>10105000</v>
      </c>
      <c r="G636" s="50">
        <v>38980000</v>
      </c>
      <c r="H636" s="41"/>
      <c r="I636" s="35"/>
    </row>
    <row r="637" spans="1:14" x14ac:dyDescent="0.25">
      <c r="A637" s="48">
        <v>15</v>
      </c>
      <c r="B637" s="48" t="s">
        <v>175</v>
      </c>
      <c r="C637" s="57" t="s">
        <v>505</v>
      </c>
      <c r="D637" s="50">
        <v>21</v>
      </c>
      <c r="E637" s="50">
        <v>44081</v>
      </c>
      <c r="F637" s="50">
        <v>1004405000</v>
      </c>
      <c r="G637" s="50">
        <v>4419494000</v>
      </c>
      <c r="H637" s="41"/>
      <c r="I637" s="35"/>
    </row>
    <row r="638" spans="1:14" x14ac:dyDescent="0.25">
      <c r="A638" s="48">
        <v>15</v>
      </c>
      <c r="B638" s="48" t="s">
        <v>176</v>
      </c>
      <c r="C638" s="57" t="s">
        <v>506</v>
      </c>
      <c r="D638" s="50">
        <v>123</v>
      </c>
      <c r="E638" s="50">
        <v>1533</v>
      </c>
      <c r="F638" s="50">
        <v>54669000</v>
      </c>
      <c r="G638" s="50">
        <v>113463000</v>
      </c>
      <c r="H638" s="41"/>
      <c r="I638" s="35"/>
    </row>
    <row r="639" spans="1:14" x14ac:dyDescent="0.25">
      <c r="A639" s="48">
        <v>15</v>
      </c>
      <c r="B639" s="48" t="s">
        <v>177</v>
      </c>
      <c r="C639" s="57" t="s">
        <v>507</v>
      </c>
      <c r="D639" s="50">
        <v>233</v>
      </c>
      <c r="E639" s="50">
        <v>2512</v>
      </c>
      <c r="F639" s="50">
        <v>62626000</v>
      </c>
      <c r="G639" s="50">
        <v>175296000</v>
      </c>
      <c r="H639" s="41"/>
      <c r="I639" s="35"/>
    </row>
    <row r="640" spans="1:14" x14ac:dyDescent="0.25">
      <c r="A640" s="48">
        <v>15</v>
      </c>
      <c r="B640" s="48" t="s">
        <v>177</v>
      </c>
      <c r="C640" s="57" t="s">
        <v>508</v>
      </c>
      <c r="D640" s="50">
        <v>472</v>
      </c>
      <c r="E640" s="50">
        <v>4666</v>
      </c>
      <c r="F640" s="50">
        <v>184143000</v>
      </c>
      <c r="G640" s="50">
        <v>451983000</v>
      </c>
      <c r="H640" s="41"/>
      <c r="I640" s="35"/>
    </row>
    <row r="641" spans="1:9" x14ac:dyDescent="0.25">
      <c r="A641" s="48">
        <v>15</v>
      </c>
      <c r="B641" s="48" t="s">
        <v>102</v>
      </c>
      <c r="C641" s="57" t="s">
        <v>509</v>
      </c>
      <c r="D641" s="50">
        <v>173</v>
      </c>
      <c r="E641" s="50">
        <v>8518</v>
      </c>
      <c r="F641" s="50">
        <v>351883000</v>
      </c>
      <c r="G641" s="50">
        <v>968656000</v>
      </c>
      <c r="H641" s="41"/>
      <c r="I641" s="35"/>
    </row>
    <row r="642" spans="1:9" x14ac:dyDescent="0.25">
      <c r="A642" s="48">
        <v>15</v>
      </c>
      <c r="B642" s="48" t="s">
        <v>102</v>
      </c>
      <c r="C642" s="57" t="s">
        <v>431</v>
      </c>
      <c r="D642" s="50">
        <v>55</v>
      </c>
      <c r="E642" s="50">
        <v>2177</v>
      </c>
      <c r="F642" s="50">
        <v>121917000</v>
      </c>
      <c r="G642" s="50">
        <v>376465000</v>
      </c>
      <c r="H642" s="41"/>
      <c r="I642" s="35"/>
    </row>
    <row r="643" spans="1:9" x14ac:dyDescent="0.25">
      <c r="A643" s="48">
        <v>15</v>
      </c>
      <c r="B643" s="48" t="s">
        <v>178</v>
      </c>
      <c r="C643" s="57" t="s">
        <v>331</v>
      </c>
      <c r="D643" s="50">
        <v>1223</v>
      </c>
      <c r="E643" s="50">
        <v>1536</v>
      </c>
      <c r="F643" s="50">
        <v>35621000</v>
      </c>
      <c r="G643" s="50">
        <v>70515000</v>
      </c>
      <c r="H643" s="41"/>
      <c r="I643" s="35"/>
    </row>
    <row r="644" spans="1:9" x14ac:dyDescent="0.25">
      <c r="A644" s="48">
        <v>15</v>
      </c>
      <c r="B644" s="48" t="s">
        <v>178</v>
      </c>
      <c r="C644" s="57" t="s">
        <v>330</v>
      </c>
      <c r="D644" s="50">
        <v>2034</v>
      </c>
      <c r="E644" s="50">
        <v>14102</v>
      </c>
      <c r="F644" s="50">
        <v>576981000</v>
      </c>
      <c r="G644" s="50">
        <v>2257592000</v>
      </c>
      <c r="H644" s="41"/>
      <c r="I644" s="35"/>
    </row>
    <row r="645" spans="1:9" x14ac:dyDescent="0.25">
      <c r="A645" s="48">
        <v>15</v>
      </c>
      <c r="B645" s="48" t="s">
        <v>179</v>
      </c>
      <c r="C645" s="57" t="s">
        <v>510</v>
      </c>
      <c r="D645" s="50">
        <v>50</v>
      </c>
      <c r="E645" s="50">
        <v>1314</v>
      </c>
      <c r="F645" s="50">
        <v>53264000</v>
      </c>
      <c r="G645" s="50">
        <v>206619000</v>
      </c>
      <c r="H645" s="41"/>
      <c r="I645" s="35"/>
    </row>
    <row r="646" spans="1:9" x14ac:dyDescent="0.25">
      <c r="A646" s="48">
        <v>15</v>
      </c>
      <c r="B646" s="48" t="s">
        <v>179</v>
      </c>
      <c r="C646" s="57" t="s">
        <v>333</v>
      </c>
      <c r="D646" s="50">
        <v>191</v>
      </c>
      <c r="E646" s="50">
        <v>9648</v>
      </c>
      <c r="F646" s="50">
        <v>393101000</v>
      </c>
      <c r="G646" s="50">
        <v>1887304000</v>
      </c>
      <c r="H646" s="41"/>
      <c r="I646" s="35"/>
    </row>
    <row r="647" spans="1:9" x14ac:dyDescent="0.25">
      <c r="A647" s="48">
        <v>15</v>
      </c>
      <c r="B647" s="48" t="s">
        <v>179</v>
      </c>
      <c r="C647" s="57" t="s">
        <v>511</v>
      </c>
      <c r="D647" s="50">
        <v>207</v>
      </c>
      <c r="E647" s="50">
        <v>1552</v>
      </c>
      <c r="F647" s="50">
        <v>77733000</v>
      </c>
      <c r="G647" s="50">
        <v>197457000</v>
      </c>
      <c r="H647" s="41"/>
      <c r="I647" s="35"/>
    </row>
    <row r="648" spans="1:9" x14ac:dyDescent="0.25">
      <c r="A648" s="48">
        <v>15</v>
      </c>
      <c r="B648" s="48" t="s">
        <v>180</v>
      </c>
      <c r="C648" s="57" t="s">
        <v>337</v>
      </c>
      <c r="D648" s="50">
        <v>139</v>
      </c>
      <c r="E648" s="50">
        <v>4410</v>
      </c>
      <c r="F648" s="50">
        <v>107722000</v>
      </c>
      <c r="G648" s="50">
        <v>189208000</v>
      </c>
      <c r="H648" s="41"/>
      <c r="I648" s="35"/>
    </row>
    <row r="649" spans="1:9" ht="24" x14ac:dyDescent="0.25">
      <c r="A649" s="48">
        <v>15</v>
      </c>
      <c r="B649" s="48" t="s">
        <v>180</v>
      </c>
      <c r="C649" s="57" t="s">
        <v>512</v>
      </c>
      <c r="D649" s="50">
        <v>1040</v>
      </c>
      <c r="E649" s="50">
        <v>4333</v>
      </c>
      <c r="F649" s="50">
        <v>112950000</v>
      </c>
      <c r="G649" s="50">
        <v>236541000</v>
      </c>
      <c r="H649" s="41"/>
      <c r="I649" s="35"/>
    </row>
    <row r="650" spans="1:9" x14ac:dyDescent="0.25">
      <c r="A650" s="48">
        <v>15</v>
      </c>
      <c r="B650" s="48" t="s">
        <v>180</v>
      </c>
      <c r="C650" s="57" t="s">
        <v>513</v>
      </c>
      <c r="D650" s="50">
        <v>7853</v>
      </c>
      <c r="E650" s="50">
        <v>33357</v>
      </c>
      <c r="F650" s="50">
        <v>722094000</v>
      </c>
      <c r="G650" s="50">
        <v>1783931000</v>
      </c>
      <c r="H650" s="41"/>
      <c r="I650" s="35"/>
    </row>
    <row r="651" spans="1:9" x14ac:dyDescent="0.25">
      <c r="A651" s="48">
        <v>15</v>
      </c>
      <c r="B651" s="48" t="s">
        <v>181</v>
      </c>
      <c r="C651" s="57" t="s">
        <v>338</v>
      </c>
      <c r="D651" s="50">
        <v>39</v>
      </c>
      <c r="E651" s="50">
        <v>32137</v>
      </c>
      <c r="F651" s="50">
        <v>710496000</v>
      </c>
      <c r="G651" s="50">
        <v>1889304000</v>
      </c>
      <c r="H651" s="41"/>
      <c r="I651" s="35"/>
    </row>
    <row r="652" spans="1:9" x14ac:dyDescent="0.25">
      <c r="A652" s="48">
        <v>15</v>
      </c>
      <c r="B652" s="48" t="s">
        <v>182</v>
      </c>
      <c r="C652" s="57" t="s">
        <v>514</v>
      </c>
      <c r="D652" s="50">
        <v>303</v>
      </c>
      <c r="E652" s="50">
        <v>7810</v>
      </c>
      <c r="F652" s="50">
        <v>241214000</v>
      </c>
      <c r="G652" s="50">
        <v>497125000</v>
      </c>
      <c r="H652" s="41"/>
      <c r="I652" s="35"/>
    </row>
    <row r="653" spans="1:9" x14ac:dyDescent="0.25">
      <c r="A653" s="48">
        <v>15</v>
      </c>
      <c r="B653" s="48" t="s">
        <v>183</v>
      </c>
      <c r="C653" s="57" t="s">
        <v>515</v>
      </c>
      <c r="D653" s="50">
        <v>997</v>
      </c>
      <c r="E653" s="50">
        <v>6974</v>
      </c>
      <c r="F653" s="50">
        <v>168721000</v>
      </c>
      <c r="G653" s="50">
        <v>419266000</v>
      </c>
      <c r="H653" s="41"/>
      <c r="I653" s="35"/>
    </row>
    <row r="654" spans="1:9" x14ac:dyDescent="0.25">
      <c r="A654" s="48">
        <v>15</v>
      </c>
      <c r="B654" s="48" t="s">
        <v>184</v>
      </c>
      <c r="C654" s="57" t="s">
        <v>341</v>
      </c>
      <c r="D654" s="50">
        <v>340</v>
      </c>
      <c r="E654" s="50">
        <v>2574</v>
      </c>
      <c r="F654" s="50">
        <v>148466000</v>
      </c>
      <c r="G654" s="50">
        <v>495746000</v>
      </c>
      <c r="H654" s="41"/>
      <c r="I654" s="35"/>
    </row>
    <row r="655" spans="1:9" x14ac:dyDescent="0.25">
      <c r="A655" s="48">
        <v>15</v>
      </c>
      <c r="B655" s="48" t="s">
        <v>184</v>
      </c>
      <c r="C655" s="57" t="s">
        <v>516</v>
      </c>
      <c r="D655" s="50">
        <v>71</v>
      </c>
      <c r="E655" s="50">
        <v>2518</v>
      </c>
      <c r="F655" s="50">
        <v>130568000</v>
      </c>
      <c r="G655" s="50">
        <v>411468000</v>
      </c>
      <c r="H655" s="41"/>
      <c r="I655" s="35"/>
    </row>
    <row r="656" spans="1:9" x14ac:dyDescent="0.25">
      <c r="A656" s="48">
        <v>15</v>
      </c>
      <c r="B656" s="48" t="s">
        <v>185</v>
      </c>
      <c r="C656" s="57" t="s">
        <v>518</v>
      </c>
      <c r="D656" s="50">
        <v>45</v>
      </c>
      <c r="E656" s="50">
        <v>1066</v>
      </c>
      <c r="F656" s="50">
        <v>50869000</v>
      </c>
      <c r="G656" s="50">
        <v>120699000</v>
      </c>
      <c r="H656" s="41"/>
      <c r="I656" s="35"/>
    </row>
    <row r="657" spans="1:9" x14ac:dyDescent="0.25">
      <c r="A657" s="48">
        <v>15</v>
      </c>
      <c r="B657" s="48" t="s">
        <v>185</v>
      </c>
      <c r="C657" s="57" t="s">
        <v>519</v>
      </c>
      <c r="D657" s="50">
        <v>35</v>
      </c>
      <c r="E657" s="50">
        <v>939</v>
      </c>
      <c r="F657" s="50">
        <v>58416000</v>
      </c>
      <c r="G657" s="50">
        <v>125055000</v>
      </c>
      <c r="H657" s="41"/>
      <c r="I657" s="35"/>
    </row>
    <row r="658" spans="1:9" x14ac:dyDescent="0.25">
      <c r="A658" s="48">
        <v>15</v>
      </c>
      <c r="B658" s="48" t="s">
        <v>185</v>
      </c>
      <c r="C658" s="57" t="s">
        <v>517</v>
      </c>
      <c r="D658" s="50">
        <v>190</v>
      </c>
      <c r="E658" s="50">
        <v>4703</v>
      </c>
      <c r="F658" s="50">
        <v>579449000</v>
      </c>
      <c r="G658" s="50">
        <v>946978000</v>
      </c>
      <c r="H658" s="41"/>
      <c r="I658" s="35"/>
    </row>
    <row r="659" spans="1:9" x14ac:dyDescent="0.25">
      <c r="A659" s="48">
        <v>15</v>
      </c>
      <c r="B659" s="48" t="s">
        <v>1168</v>
      </c>
      <c r="C659" s="57" t="s">
        <v>344</v>
      </c>
      <c r="D659" s="50">
        <v>1778</v>
      </c>
      <c r="E659" s="50">
        <v>11082</v>
      </c>
      <c r="F659" s="50">
        <v>575747000</v>
      </c>
      <c r="G659" s="50">
        <v>1800782000</v>
      </c>
      <c r="H659" s="41"/>
      <c r="I659" s="35"/>
    </row>
    <row r="660" spans="1:9" x14ac:dyDescent="0.25">
      <c r="A660" s="48">
        <v>15</v>
      </c>
      <c r="B660" s="48" t="s">
        <v>1169</v>
      </c>
      <c r="C660" s="57" t="s">
        <v>346</v>
      </c>
      <c r="D660" s="50">
        <v>16</v>
      </c>
      <c r="E660" s="50">
        <v>8461</v>
      </c>
      <c r="F660" s="50">
        <v>436132000</v>
      </c>
      <c r="G660" s="50">
        <v>604493000</v>
      </c>
      <c r="H660" s="41"/>
      <c r="I660" s="35"/>
    </row>
    <row r="661" spans="1:9" x14ac:dyDescent="0.25">
      <c r="A661" s="48">
        <v>15</v>
      </c>
      <c r="B661" s="48" t="s">
        <v>1169</v>
      </c>
      <c r="C661" s="57" t="s">
        <v>520</v>
      </c>
      <c r="D661" s="50">
        <v>20</v>
      </c>
      <c r="E661" s="50">
        <v>1457</v>
      </c>
      <c r="F661" s="50">
        <v>61789000</v>
      </c>
      <c r="G661" s="50">
        <v>149033000</v>
      </c>
      <c r="H661" s="41"/>
      <c r="I661" s="35"/>
    </row>
    <row r="662" spans="1:9" x14ac:dyDescent="0.25">
      <c r="A662" s="48">
        <v>15</v>
      </c>
      <c r="B662" s="48" t="s">
        <v>186</v>
      </c>
      <c r="C662" s="57" t="s">
        <v>347</v>
      </c>
      <c r="D662" s="50">
        <v>4044</v>
      </c>
      <c r="E662" s="50">
        <v>9998</v>
      </c>
      <c r="F662" s="50">
        <v>364572000</v>
      </c>
      <c r="G662" s="50">
        <v>501404000</v>
      </c>
      <c r="H662" s="41"/>
      <c r="I662" s="35"/>
    </row>
    <row r="663" spans="1:9" x14ac:dyDescent="0.25">
      <c r="A663" s="48">
        <v>15</v>
      </c>
      <c r="B663" s="48" t="s">
        <v>186</v>
      </c>
      <c r="C663" s="57" t="s">
        <v>348</v>
      </c>
      <c r="D663" s="50">
        <v>3</v>
      </c>
      <c r="E663" s="50">
        <v>275</v>
      </c>
      <c r="F663" s="50">
        <v>10705000</v>
      </c>
      <c r="G663" s="50">
        <v>19598000</v>
      </c>
      <c r="H663" s="41"/>
      <c r="I663" s="35"/>
    </row>
    <row r="664" spans="1:9" x14ac:dyDescent="0.25">
      <c r="A664" s="48">
        <v>15</v>
      </c>
      <c r="B664" s="48" t="s">
        <v>186</v>
      </c>
      <c r="C664" s="57" t="s">
        <v>350</v>
      </c>
      <c r="D664" s="50">
        <v>38</v>
      </c>
      <c r="E664" s="50">
        <v>311</v>
      </c>
      <c r="F664" s="50">
        <v>14611000</v>
      </c>
      <c r="G664" s="50">
        <v>29157000</v>
      </c>
      <c r="H664" s="41"/>
      <c r="I664" s="35"/>
    </row>
    <row r="665" spans="1:9" x14ac:dyDescent="0.25">
      <c r="A665" s="48">
        <v>15</v>
      </c>
      <c r="B665" s="48" t="s">
        <v>186</v>
      </c>
      <c r="C665" s="57" t="s">
        <v>351</v>
      </c>
      <c r="D665" s="50">
        <v>91</v>
      </c>
      <c r="E665" s="50">
        <v>661</v>
      </c>
      <c r="F665" s="50">
        <v>21850000</v>
      </c>
      <c r="G665" s="50">
        <v>51226000</v>
      </c>
      <c r="H665" s="41"/>
      <c r="I665" s="35"/>
    </row>
    <row r="666" spans="1:9" x14ac:dyDescent="0.25">
      <c r="A666" s="48">
        <v>15</v>
      </c>
      <c r="B666" s="48" t="s">
        <v>186</v>
      </c>
      <c r="C666" s="57" t="s">
        <v>521</v>
      </c>
      <c r="D666" s="50">
        <v>24</v>
      </c>
      <c r="E666" s="50">
        <v>316</v>
      </c>
      <c r="F666" s="50">
        <v>6208000</v>
      </c>
      <c r="G666" s="50">
        <v>15435000</v>
      </c>
      <c r="H666" s="41"/>
      <c r="I666" s="35"/>
    </row>
    <row r="667" spans="1:9" x14ac:dyDescent="0.25">
      <c r="A667" s="48">
        <v>15</v>
      </c>
      <c r="B667" s="48" t="s">
        <v>186</v>
      </c>
      <c r="C667" s="57" t="s">
        <v>123</v>
      </c>
      <c r="D667" s="50">
        <v>491</v>
      </c>
      <c r="E667" s="50">
        <v>2948</v>
      </c>
      <c r="F667" s="50">
        <v>97557000</v>
      </c>
      <c r="G667" s="50">
        <v>133197000</v>
      </c>
      <c r="H667" s="41"/>
      <c r="I667" s="35"/>
    </row>
    <row r="668" spans="1:9" x14ac:dyDescent="0.25">
      <c r="A668" s="48">
        <v>16</v>
      </c>
      <c r="B668" s="48" t="s">
        <v>175</v>
      </c>
      <c r="C668" s="57" t="s">
        <v>213</v>
      </c>
      <c r="D668" s="50">
        <v>28</v>
      </c>
      <c r="E668" s="50">
        <v>8011</v>
      </c>
      <c r="F668" s="50">
        <v>1322169000</v>
      </c>
      <c r="G668" s="50">
        <v>1653543000</v>
      </c>
      <c r="H668" s="41"/>
      <c r="I668" s="35"/>
    </row>
    <row r="669" spans="1:9" x14ac:dyDescent="0.25">
      <c r="A669" s="48">
        <v>16</v>
      </c>
      <c r="B669" s="48" t="s">
        <v>175</v>
      </c>
      <c r="C669" s="57" t="s">
        <v>522</v>
      </c>
      <c r="D669" s="50">
        <v>84</v>
      </c>
      <c r="E669" s="50">
        <v>2948</v>
      </c>
      <c r="F669" s="50">
        <v>54853000</v>
      </c>
      <c r="G669" s="50">
        <v>78344000</v>
      </c>
      <c r="H669" s="41"/>
      <c r="I669" s="35"/>
    </row>
    <row r="670" spans="1:9" x14ac:dyDescent="0.25">
      <c r="A670" s="48">
        <v>17</v>
      </c>
      <c r="B670" s="48" t="s">
        <v>175</v>
      </c>
      <c r="C670" s="57" t="s">
        <v>528</v>
      </c>
      <c r="D670" s="50">
        <v>28</v>
      </c>
      <c r="E670" s="50">
        <v>674</v>
      </c>
      <c r="F670" s="50">
        <v>8451000</v>
      </c>
      <c r="G670" s="50">
        <v>12176000</v>
      </c>
      <c r="H670" s="41"/>
      <c r="I670" s="35"/>
    </row>
    <row r="671" spans="1:9" x14ac:dyDescent="0.25">
      <c r="A671" s="48">
        <v>17</v>
      </c>
      <c r="B671" s="48" t="s">
        <v>175</v>
      </c>
      <c r="C671" s="57" t="s">
        <v>354</v>
      </c>
      <c r="D671" s="50">
        <v>134</v>
      </c>
      <c r="E671" s="50">
        <v>4568</v>
      </c>
      <c r="F671" s="50">
        <v>153451000</v>
      </c>
      <c r="G671" s="50">
        <v>654026000</v>
      </c>
      <c r="H671" s="41"/>
      <c r="I671" s="35"/>
    </row>
    <row r="672" spans="1:9" x14ac:dyDescent="0.25">
      <c r="A672" s="48">
        <v>17</v>
      </c>
      <c r="B672" s="48" t="s">
        <v>175</v>
      </c>
      <c r="C672" s="57" t="s">
        <v>405</v>
      </c>
      <c r="D672" s="50">
        <v>190</v>
      </c>
      <c r="E672" s="50">
        <v>1115</v>
      </c>
      <c r="F672" s="50">
        <v>25563000</v>
      </c>
      <c r="G672" s="50">
        <v>54394000</v>
      </c>
      <c r="H672" s="41"/>
      <c r="I672" s="35"/>
    </row>
    <row r="673" spans="1:9" x14ac:dyDescent="0.25">
      <c r="A673" s="48">
        <v>17</v>
      </c>
      <c r="B673" s="48" t="s">
        <v>175</v>
      </c>
      <c r="C673" s="57" t="s">
        <v>355</v>
      </c>
      <c r="D673" s="50">
        <v>45</v>
      </c>
      <c r="E673" s="50">
        <v>1898</v>
      </c>
      <c r="F673" s="50">
        <v>108101000</v>
      </c>
      <c r="G673" s="50">
        <v>388304000</v>
      </c>
      <c r="H673" s="41"/>
      <c r="I673" s="35"/>
    </row>
    <row r="674" spans="1:9" x14ac:dyDescent="0.25">
      <c r="A674" s="48">
        <v>17</v>
      </c>
      <c r="B674" s="48" t="s">
        <v>175</v>
      </c>
      <c r="C674" s="57" t="s">
        <v>360</v>
      </c>
      <c r="D674" s="50">
        <v>93</v>
      </c>
      <c r="E674" s="50">
        <v>483</v>
      </c>
      <c r="F674" s="50">
        <v>8564000</v>
      </c>
      <c r="G674" s="50">
        <v>24698000</v>
      </c>
      <c r="H674" s="41"/>
      <c r="I674" s="35"/>
    </row>
    <row r="675" spans="1:9" x14ac:dyDescent="0.25">
      <c r="A675" s="48">
        <v>17</v>
      </c>
      <c r="B675" s="48" t="s">
        <v>175</v>
      </c>
      <c r="C675" s="57" t="s">
        <v>361</v>
      </c>
      <c r="D675" s="50">
        <v>17</v>
      </c>
      <c r="E675" s="50">
        <v>244</v>
      </c>
      <c r="F675" s="50">
        <v>5134000</v>
      </c>
      <c r="G675" s="50">
        <v>11701000</v>
      </c>
      <c r="H675" s="41"/>
      <c r="I675" s="35"/>
    </row>
    <row r="676" spans="1:9" x14ac:dyDescent="0.25">
      <c r="A676" s="48">
        <v>17</v>
      </c>
      <c r="B676" s="48" t="s">
        <v>175</v>
      </c>
      <c r="C676" s="57" t="s">
        <v>523</v>
      </c>
      <c r="D676" s="50">
        <v>2568</v>
      </c>
      <c r="E676" s="50">
        <v>108842</v>
      </c>
      <c r="F676" s="50">
        <v>3199208000</v>
      </c>
      <c r="G676" s="50">
        <v>5839490000</v>
      </c>
      <c r="H676" s="41"/>
      <c r="I676" s="35"/>
    </row>
    <row r="677" spans="1:9" x14ac:dyDescent="0.25">
      <c r="A677" s="48">
        <v>17</v>
      </c>
      <c r="B677" s="48" t="s">
        <v>175</v>
      </c>
      <c r="C677" s="57" t="s">
        <v>524</v>
      </c>
      <c r="D677" s="50">
        <v>84</v>
      </c>
      <c r="E677" s="50">
        <v>1542</v>
      </c>
      <c r="F677" s="50">
        <v>50101000</v>
      </c>
      <c r="G677" s="50">
        <v>86520000</v>
      </c>
      <c r="H677" s="41"/>
      <c r="I677" s="35"/>
    </row>
    <row r="678" spans="1:9" x14ac:dyDescent="0.25">
      <c r="A678" s="48">
        <v>17</v>
      </c>
      <c r="B678" s="48" t="s">
        <v>175</v>
      </c>
      <c r="C678" s="57" t="s">
        <v>357</v>
      </c>
      <c r="D678" s="50">
        <v>1532</v>
      </c>
      <c r="E678" s="50">
        <v>13962</v>
      </c>
      <c r="F678" s="50">
        <v>384470000</v>
      </c>
      <c r="G678" s="50">
        <v>835111000</v>
      </c>
      <c r="H678" s="41"/>
      <c r="I678" s="35"/>
    </row>
    <row r="679" spans="1:9" x14ac:dyDescent="0.25">
      <c r="A679" s="48">
        <v>17</v>
      </c>
      <c r="B679" s="48" t="s">
        <v>175</v>
      </c>
      <c r="C679" s="57" t="s">
        <v>525</v>
      </c>
      <c r="D679" s="50">
        <v>473</v>
      </c>
      <c r="E679" s="50">
        <v>8534</v>
      </c>
      <c r="F679" s="50">
        <v>408253000</v>
      </c>
      <c r="G679" s="50">
        <v>710405000</v>
      </c>
      <c r="H679" s="41"/>
      <c r="I679" s="35"/>
    </row>
    <row r="680" spans="1:9" x14ac:dyDescent="0.25">
      <c r="A680" s="48">
        <v>17</v>
      </c>
      <c r="B680" s="48" t="s">
        <v>175</v>
      </c>
      <c r="C680" s="57" t="s">
        <v>526</v>
      </c>
      <c r="D680" s="50">
        <v>118</v>
      </c>
      <c r="E680" s="50">
        <v>1321</v>
      </c>
      <c r="F680" s="50">
        <v>64831000</v>
      </c>
      <c r="G680" s="50">
        <v>137615000</v>
      </c>
      <c r="H680" s="41"/>
      <c r="I680" s="35"/>
    </row>
    <row r="681" spans="1:9" x14ac:dyDescent="0.25">
      <c r="A681" s="48">
        <v>17</v>
      </c>
      <c r="B681" s="48" t="s">
        <v>175</v>
      </c>
      <c r="C681" s="57" t="s">
        <v>527</v>
      </c>
      <c r="D681" s="50">
        <v>241</v>
      </c>
      <c r="E681" s="50">
        <v>9319</v>
      </c>
      <c r="F681" s="50">
        <v>341618000</v>
      </c>
      <c r="G681" s="50">
        <v>539313000</v>
      </c>
      <c r="H681" s="41"/>
      <c r="I681" s="35"/>
    </row>
    <row r="682" spans="1:9" x14ac:dyDescent="0.25">
      <c r="A682" s="48">
        <v>17</v>
      </c>
      <c r="B682" s="48" t="s">
        <v>176</v>
      </c>
      <c r="C682" s="57" t="s">
        <v>379</v>
      </c>
      <c r="D682" s="50">
        <v>9</v>
      </c>
      <c r="E682" s="50">
        <v>167</v>
      </c>
      <c r="F682" s="50">
        <v>9888000</v>
      </c>
      <c r="G682" s="50">
        <v>27738000</v>
      </c>
      <c r="H682" s="41"/>
      <c r="I682" s="35"/>
    </row>
    <row r="683" spans="1:9" x14ac:dyDescent="0.25">
      <c r="A683" s="48">
        <v>17</v>
      </c>
      <c r="B683" s="48" t="s">
        <v>176</v>
      </c>
      <c r="C683" s="57" t="s">
        <v>375</v>
      </c>
      <c r="D683" s="50">
        <v>31</v>
      </c>
      <c r="E683" s="50">
        <v>2074</v>
      </c>
      <c r="F683" s="50">
        <v>56543000</v>
      </c>
      <c r="G683" s="50">
        <v>117112000</v>
      </c>
      <c r="H683" s="41"/>
      <c r="I683" s="35"/>
    </row>
    <row r="684" spans="1:9" x14ac:dyDescent="0.25">
      <c r="A684" s="48">
        <v>17</v>
      </c>
      <c r="B684" s="48" t="s">
        <v>176</v>
      </c>
      <c r="C684" s="57" t="s">
        <v>378</v>
      </c>
      <c r="D684" s="50">
        <v>24</v>
      </c>
      <c r="E684" s="50">
        <v>2521</v>
      </c>
      <c r="F684" s="50">
        <v>81459000</v>
      </c>
      <c r="G684" s="50">
        <v>501050000</v>
      </c>
      <c r="H684" s="41"/>
      <c r="I684" s="35"/>
    </row>
    <row r="685" spans="1:9" x14ac:dyDescent="0.25">
      <c r="A685" s="48">
        <v>17</v>
      </c>
      <c r="B685" s="48" t="s">
        <v>176</v>
      </c>
      <c r="C685" s="57" t="s">
        <v>626</v>
      </c>
      <c r="D685" s="50">
        <v>150</v>
      </c>
      <c r="E685" s="50">
        <v>1390</v>
      </c>
      <c r="F685" s="50">
        <v>22207000</v>
      </c>
      <c r="G685" s="50">
        <v>49985000</v>
      </c>
      <c r="H685" s="41"/>
      <c r="I685" s="35"/>
    </row>
    <row r="686" spans="1:9" x14ac:dyDescent="0.25">
      <c r="A686" s="48">
        <v>17</v>
      </c>
      <c r="B686" s="48" t="s">
        <v>176</v>
      </c>
      <c r="C686" s="57" t="s">
        <v>550</v>
      </c>
      <c r="D686" s="50">
        <v>603</v>
      </c>
      <c r="E686" s="50">
        <v>992</v>
      </c>
      <c r="F686" s="50">
        <v>17376000</v>
      </c>
      <c r="G686" s="50">
        <v>23717000</v>
      </c>
      <c r="H686" s="41"/>
      <c r="I686" s="35"/>
    </row>
    <row r="687" spans="1:9" x14ac:dyDescent="0.25">
      <c r="A687" s="48">
        <v>17</v>
      </c>
      <c r="B687" s="48" t="s">
        <v>176</v>
      </c>
      <c r="C687" s="57" t="s">
        <v>372</v>
      </c>
      <c r="D687" s="50">
        <v>102</v>
      </c>
      <c r="E687" s="50">
        <v>539</v>
      </c>
      <c r="F687" s="50">
        <v>26060000</v>
      </c>
      <c r="G687" s="50">
        <v>64992000</v>
      </c>
      <c r="H687" s="41"/>
      <c r="I687" s="35"/>
    </row>
    <row r="688" spans="1:9" x14ac:dyDescent="0.25">
      <c r="A688" s="48">
        <v>17</v>
      </c>
      <c r="B688" s="48" t="s">
        <v>176</v>
      </c>
      <c r="C688" s="57" t="s">
        <v>537</v>
      </c>
      <c r="D688" s="50">
        <v>278</v>
      </c>
      <c r="E688" s="50">
        <v>622</v>
      </c>
      <c r="F688" s="50">
        <v>20957000</v>
      </c>
      <c r="G688" s="50">
        <v>43144000</v>
      </c>
      <c r="H688" s="41"/>
      <c r="I688" s="35"/>
    </row>
    <row r="689" spans="1:9" x14ac:dyDescent="0.25">
      <c r="A689" s="48">
        <v>17</v>
      </c>
      <c r="B689" s="48" t="s">
        <v>176</v>
      </c>
      <c r="C689" s="57" t="s">
        <v>376</v>
      </c>
      <c r="D689" s="50">
        <v>181</v>
      </c>
      <c r="E689" s="50">
        <v>563</v>
      </c>
      <c r="F689" s="50">
        <v>21520000</v>
      </c>
      <c r="G689" s="50">
        <v>56406000</v>
      </c>
      <c r="H689" s="41"/>
      <c r="I689" s="35"/>
    </row>
    <row r="690" spans="1:9" x14ac:dyDescent="0.25">
      <c r="A690" s="48">
        <v>17</v>
      </c>
      <c r="B690" s="48" t="s">
        <v>176</v>
      </c>
      <c r="C690" s="57" t="s">
        <v>536</v>
      </c>
      <c r="D690" s="50">
        <v>130</v>
      </c>
      <c r="E690" s="50">
        <v>2218</v>
      </c>
      <c r="F690" s="50">
        <v>58472000</v>
      </c>
      <c r="G690" s="50">
        <v>109667000</v>
      </c>
      <c r="H690" s="41"/>
      <c r="I690" s="35"/>
    </row>
    <row r="691" spans="1:9" x14ac:dyDescent="0.25">
      <c r="A691" s="48">
        <v>17</v>
      </c>
      <c r="B691" s="48" t="s">
        <v>176</v>
      </c>
      <c r="C691" s="57" t="s">
        <v>351</v>
      </c>
      <c r="D691" s="50">
        <v>117</v>
      </c>
      <c r="E691" s="50">
        <v>1286</v>
      </c>
      <c r="F691" s="50">
        <v>38290000</v>
      </c>
      <c r="G691" s="50">
        <v>84261000</v>
      </c>
      <c r="H691" s="41"/>
      <c r="I691" s="35"/>
    </row>
    <row r="692" spans="1:9" x14ac:dyDescent="0.25">
      <c r="A692" s="48">
        <v>17</v>
      </c>
      <c r="B692" s="48" t="s">
        <v>176</v>
      </c>
      <c r="C692" s="57" t="s">
        <v>351</v>
      </c>
      <c r="D692" s="50">
        <v>214</v>
      </c>
      <c r="E692" s="50">
        <v>1606</v>
      </c>
      <c r="F692" s="50">
        <v>68301000</v>
      </c>
      <c r="G692" s="50">
        <v>112316000</v>
      </c>
      <c r="H692" s="41"/>
      <c r="I692" s="35"/>
    </row>
    <row r="693" spans="1:9" x14ac:dyDescent="0.25">
      <c r="A693" s="48">
        <v>18</v>
      </c>
      <c r="B693" s="48" t="s">
        <v>175</v>
      </c>
      <c r="C693" s="57" t="s">
        <v>532</v>
      </c>
      <c r="D693" s="50">
        <v>238</v>
      </c>
      <c r="E693" s="50">
        <v>1018</v>
      </c>
      <c r="F693" s="50">
        <v>23694000</v>
      </c>
      <c r="G693" s="50">
        <v>65836000</v>
      </c>
      <c r="H693" s="41"/>
      <c r="I693" s="35"/>
    </row>
    <row r="694" spans="1:9" x14ac:dyDescent="0.25">
      <c r="A694" s="48">
        <v>18</v>
      </c>
      <c r="B694" s="48" t="s">
        <v>175</v>
      </c>
      <c r="C694" s="57" t="s">
        <v>534</v>
      </c>
      <c r="D694" s="50">
        <v>132</v>
      </c>
      <c r="E694" s="50">
        <v>633</v>
      </c>
      <c r="F694" s="50">
        <v>13503000</v>
      </c>
      <c r="G694" s="50">
        <v>31895000</v>
      </c>
      <c r="H694" s="41"/>
      <c r="I694" s="35"/>
    </row>
    <row r="695" spans="1:9" x14ac:dyDescent="0.25">
      <c r="A695" s="48">
        <v>18</v>
      </c>
      <c r="B695" s="48" t="s">
        <v>175</v>
      </c>
      <c r="C695" s="57" t="s">
        <v>380</v>
      </c>
      <c r="D695" s="50">
        <v>465</v>
      </c>
      <c r="E695" s="50">
        <v>8710</v>
      </c>
      <c r="F695" s="50">
        <v>262772000</v>
      </c>
      <c r="G695" s="50">
        <v>437106000</v>
      </c>
      <c r="H695" s="41"/>
      <c r="I695" s="35"/>
    </row>
    <row r="696" spans="1:9" ht="24" x14ac:dyDescent="0.25">
      <c r="A696" s="48">
        <v>18</v>
      </c>
      <c r="B696" s="48" t="s">
        <v>175</v>
      </c>
      <c r="C696" s="57" t="s">
        <v>538</v>
      </c>
      <c r="D696" s="50">
        <v>985</v>
      </c>
      <c r="E696" s="50">
        <v>4018</v>
      </c>
      <c r="F696" s="50">
        <v>193205000</v>
      </c>
      <c r="G696" s="50">
        <v>512459000</v>
      </c>
      <c r="H696" s="41"/>
      <c r="I696" s="35"/>
    </row>
    <row r="697" spans="1:9" x14ac:dyDescent="0.25">
      <c r="A697" s="48">
        <v>18</v>
      </c>
      <c r="B697" s="48" t="s">
        <v>175</v>
      </c>
      <c r="C697" s="57" t="s">
        <v>382</v>
      </c>
      <c r="D697" s="50">
        <v>116</v>
      </c>
      <c r="E697" s="50">
        <v>343</v>
      </c>
      <c r="F697" s="50">
        <v>23758000</v>
      </c>
      <c r="G697" s="50">
        <v>54563000</v>
      </c>
      <c r="H697" s="41"/>
      <c r="I697" s="35"/>
    </row>
    <row r="698" spans="1:9" x14ac:dyDescent="0.25">
      <c r="A698" s="48">
        <v>18</v>
      </c>
      <c r="B698" s="48" t="s">
        <v>175</v>
      </c>
      <c r="C698" s="57" t="s">
        <v>539</v>
      </c>
      <c r="D698" s="50">
        <v>185</v>
      </c>
      <c r="E698" s="50">
        <v>1139</v>
      </c>
      <c r="F698" s="50">
        <v>38116000</v>
      </c>
      <c r="G698" s="50">
        <v>73578000</v>
      </c>
      <c r="H698" s="41"/>
      <c r="I698" s="35"/>
    </row>
    <row r="699" spans="1:9" x14ac:dyDescent="0.25">
      <c r="A699" s="48">
        <v>18</v>
      </c>
      <c r="B699" s="48" t="s">
        <v>175</v>
      </c>
      <c r="C699" s="57" t="s">
        <v>390</v>
      </c>
      <c r="D699" s="50">
        <v>74</v>
      </c>
      <c r="E699" s="50">
        <v>346</v>
      </c>
      <c r="F699" s="50">
        <v>12442000</v>
      </c>
      <c r="G699" s="50">
        <v>23143000</v>
      </c>
      <c r="H699" s="41"/>
      <c r="I699" s="35"/>
    </row>
    <row r="700" spans="1:9" ht="24" x14ac:dyDescent="0.25">
      <c r="A700" s="48">
        <v>18</v>
      </c>
      <c r="B700" s="48" t="s">
        <v>175</v>
      </c>
      <c r="C700" s="57" t="s">
        <v>540</v>
      </c>
      <c r="D700" s="50">
        <v>170</v>
      </c>
      <c r="E700" s="50">
        <v>1030</v>
      </c>
      <c r="F700" s="50">
        <v>61573000</v>
      </c>
      <c r="G700" s="50">
        <v>135634000</v>
      </c>
      <c r="H700" s="41"/>
      <c r="I700" s="35"/>
    </row>
    <row r="701" spans="1:9" x14ac:dyDescent="0.25">
      <c r="A701" s="48">
        <v>18</v>
      </c>
      <c r="B701" s="48" t="s">
        <v>175</v>
      </c>
      <c r="C701" s="57" t="s">
        <v>541</v>
      </c>
      <c r="D701" s="50">
        <v>54</v>
      </c>
      <c r="E701" s="50">
        <v>229</v>
      </c>
      <c r="F701" s="50">
        <v>7907000</v>
      </c>
      <c r="G701" s="50">
        <v>15307000</v>
      </c>
      <c r="H701" s="41"/>
      <c r="I701" s="35"/>
    </row>
    <row r="702" spans="1:9" x14ac:dyDescent="0.25">
      <c r="A702" s="48">
        <v>18</v>
      </c>
      <c r="B702" s="48" t="s">
        <v>175</v>
      </c>
      <c r="C702" s="57" t="s">
        <v>542</v>
      </c>
      <c r="D702" s="50">
        <v>722</v>
      </c>
      <c r="E702" s="50">
        <v>1622</v>
      </c>
      <c r="F702" s="50">
        <v>54366000</v>
      </c>
      <c r="G702" s="50">
        <v>99760000</v>
      </c>
      <c r="H702" s="41"/>
      <c r="I702" s="35"/>
    </row>
    <row r="703" spans="1:9" x14ac:dyDescent="0.25">
      <c r="A703" s="48">
        <v>18</v>
      </c>
      <c r="B703" s="48" t="s">
        <v>175</v>
      </c>
      <c r="C703" s="57" t="s">
        <v>543</v>
      </c>
      <c r="D703" s="50">
        <v>8</v>
      </c>
      <c r="E703" s="50">
        <v>946</v>
      </c>
      <c r="F703" s="50">
        <v>36881000</v>
      </c>
      <c r="G703" s="50">
        <v>68652000</v>
      </c>
      <c r="H703" s="41"/>
      <c r="I703" s="35"/>
    </row>
    <row r="704" spans="1:9" x14ac:dyDescent="0.25">
      <c r="A704" s="48">
        <v>18</v>
      </c>
      <c r="B704" s="48" t="s">
        <v>175</v>
      </c>
      <c r="C704" s="57" t="s">
        <v>544</v>
      </c>
      <c r="D704" s="50">
        <v>2277</v>
      </c>
      <c r="E704" s="50">
        <v>14346</v>
      </c>
      <c r="F704" s="50">
        <v>686768000</v>
      </c>
      <c r="G704" s="50">
        <v>1517273000</v>
      </c>
      <c r="H704" s="41"/>
      <c r="I704" s="35"/>
    </row>
    <row r="705" spans="1:9" x14ac:dyDescent="0.25">
      <c r="A705" s="48">
        <v>18</v>
      </c>
      <c r="B705" s="48" t="s">
        <v>175</v>
      </c>
      <c r="C705" s="57" t="s">
        <v>545</v>
      </c>
      <c r="D705" s="50">
        <v>5742</v>
      </c>
      <c r="E705" s="50">
        <v>12558</v>
      </c>
      <c r="F705" s="50">
        <v>353788000</v>
      </c>
      <c r="G705" s="50">
        <v>572345000</v>
      </c>
      <c r="H705" s="41"/>
      <c r="I705" s="35"/>
    </row>
    <row r="706" spans="1:9" x14ac:dyDescent="0.25">
      <c r="A706" s="48">
        <v>18</v>
      </c>
      <c r="B706" s="48" t="s">
        <v>175</v>
      </c>
      <c r="C706" s="57" t="s">
        <v>546</v>
      </c>
      <c r="D706" s="50">
        <v>956</v>
      </c>
      <c r="E706" s="50">
        <v>3040</v>
      </c>
      <c r="F706" s="50">
        <v>56983000</v>
      </c>
      <c r="G706" s="50">
        <v>79221000</v>
      </c>
      <c r="H706" s="41"/>
      <c r="I706" s="35"/>
    </row>
    <row r="707" spans="1:9" x14ac:dyDescent="0.25">
      <c r="A707" s="48">
        <v>18</v>
      </c>
      <c r="B707" s="48" t="s">
        <v>175</v>
      </c>
      <c r="C707" s="57" t="s">
        <v>547</v>
      </c>
      <c r="D707" s="50">
        <v>1576</v>
      </c>
      <c r="E707" s="50">
        <v>8526</v>
      </c>
      <c r="F707" s="50">
        <v>328854000</v>
      </c>
      <c r="G707" s="50">
        <v>723010000</v>
      </c>
      <c r="H707" s="41"/>
      <c r="I707" s="35"/>
    </row>
    <row r="708" spans="1:9" x14ac:dyDescent="0.25">
      <c r="A708" s="48">
        <v>18</v>
      </c>
      <c r="B708" s="48" t="s">
        <v>175</v>
      </c>
      <c r="C708" s="57" t="s">
        <v>548</v>
      </c>
      <c r="D708" s="50">
        <v>157</v>
      </c>
      <c r="E708" s="50">
        <v>1249</v>
      </c>
      <c r="F708" s="50">
        <v>28961000</v>
      </c>
      <c r="G708" s="50">
        <v>50668000</v>
      </c>
      <c r="H708" s="41"/>
      <c r="I708" s="35"/>
    </row>
    <row r="709" spans="1:9" x14ac:dyDescent="0.25">
      <c r="A709" s="48">
        <v>18</v>
      </c>
      <c r="B709" s="48" t="s">
        <v>175</v>
      </c>
      <c r="C709" s="57" t="s">
        <v>393</v>
      </c>
      <c r="D709" s="50">
        <v>13</v>
      </c>
      <c r="E709" s="50">
        <v>171</v>
      </c>
      <c r="F709" s="50">
        <v>5795000</v>
      </c>
      <c r="G709" s="50">
        <v>10211000</v>
      </c>
      <c r="H709" s="41"/>
      <c r="I709" s="35"/>
    </row>
    <row r="710" spans="1:9" x14ac:dyDescent="0.25">
      <c r="A710" s="48">
        <v>18</v>
      </c>
      <c r="B710" s="48" t="s">
        <v>175</v>
      </c>
      <c r="C710" s="57" t="s">
        <v>549</v>
      </c>
      <c r="D710" s="50">
        <v>192</v>
      </c>
      <c r="E710" s="50">
        <v>425</v>
      </c>
      <c r="F710" s="50">
        <v>9934000</v>
      </c>
      <c r="G710" s="50">
        <v>15713000</v>
      </c>
      <c r="H710" s="41"/>
      <c r="I710" s="35"/>
    </row>
    <row r="711" spans="1:9" x14ac:dyDescent="0.25">
      <c r="A711" s="48">
        <v>19</v>
      </c>
      <c r="B711" s="48" t="s">
        <v>175</v>
      </c>
      <c r="C711" s="57" t="s">
        <v>529</v>
      </c>
      <c r="D711" s="50">
        <v>95</v>
      </c>
      <c r="E711" s="50">
        <v>3043</v>
      </c>
      <c r="F711" s="50">
        <v>107670000</v>
      </c>
      <c r="G711" s="50">
        <v>232717000</v>
      </c>
      <c r="H711" s="41"/>
      <c r="I711" s="35"/>
    </row>
    <row r="712" spans="1:9" x14ac:dyDescent="0.25">
      <c r="A712" s="48">
        <v>19</v>
      </c>
      <c r="B712" s="48" t="s">
        <v>175</v>
      </c>
      <c r="C712" s="57" t="s">
        <v>530</v>
      </c>
      <c r="D712" s="50">
        <v>135</v>
      </c>
      <c r="E712" s="50">
        <v>6166</v>
      </c>
      <c r="F712" s="50">
        <v>185645000</v>
      </c>
      <c r="G712" s="50">
        <v>329940000</v>
      </c>
      <c r="H712" s="41"/>
      <c r="I712" s="35"/>
    </row>
    <row r="713" spans="1:9" x14ac:dyDescent="0.25">
      <c r="A713" s="48">
        <v>19</v>
      </c>
      <c r="B713" s="48" t="s">
        <v>175</v>
      </c>
      <c r="C713" s="57" t="s">
        <v>365</v>
      </c>
      <c r="D713" s="50">
        <v>2692</v>
      </c>
      <c r="E713" s="50">
        <v>24759</v>
      </c>
      <c r="F713" s="50">
        <v>687864000</v>
      </c>
      <c r="G713" s="50">
        <v>1209360000</v>
      </c>
      <c r="H713" s="41"/>
      <c r="I713" s="35"/>
    </row>
    <row r="714" spans="1:9" x14ac:dyDescent="0.25">
      <c r="A714" s="48">
        <v>19</v>
      </c>
      <c r="B714" s="48" t="s">
        <v>175</v>
      </c>
      <c r="C714" s="57" t="s">
        <v>367</v>
      </c>
      <c r="D714" s="50">
        <v>78</v>
      </c>
      <c r="E714" s="50">
        <v>440</v>
      </c>
      <c r="F714" s="50">
        <v>10924000</v>
      </c>
      <c r="G714" s="50">
        <v>20583000</v>
      </c>
      <c r="H714" s="41"/>
      <c r="I714" s="35"/>
    </row>
    <row r="715" spans="1:9" x14ac:dyDescent="0.25">
      <c r="A715" s="48">
        <v>19</v>
      </c>
      <c r="B715" s="48" t="s">
        <v>176</v>
      </c>
      <c r="C715" s="57" t="s">
        <v>531</v>
      </c>
      <c r="D715" s="50">
        <v>1147</v>
      </c>
      <c r="E715" s="50">
        <v>4048</v>
      </c>
      <c r="F715" s="50">
        <v>92665000</v>
      </c>
      <c r="G715" s="50">
        <v>198204000</v>
      </c>
      <c r="H715" s="41"/>
      <c r="I715" s="35"/>
    </row>
    <row r="716" spans="1:9" x14ac:dyDescent="0.25">
      <c r="A716" s="48">
        <v>19</v>
      </c>
      <c r="B716" s="48" t="s">
        <v>176</v>
      </c>
      <c r="C716" s="57" t="s">
        <v>370</v>
      </c>
      <c r="D716" s="50">
        <v>16</v>
      </c>
      <c r="E716" s="50">
        <v>133</v>
      </c>
      <c r="F716" s="50">
        <v>3008000</v>
      </c>
      <c r="G716" s="50">
        <v>8810000</v>
      </c>
      <c r="H716" s="41"/>
      <c r="I716" s="35"/>
    </row>
    <row r="717" spans="1:9" x14ac:dyDescent="0.25">
      <c r="A717" s="48">
        <v>19</v>
      </c>
      <c r="B717" s="48" t="s">
        <v>176</v>
      </c>
      <c r="C717" s="57" t="s">
        <v>533</v>
      </c>
      <c r="D717" s="50">
        <v>554</v>
      </c>
      <c r="E717" s="50">
        <v>8284</v>
      </c>
      <c r="F717" s="50">
        <v>275342000</v>
      </c>
      <c r="G717" s="50">
        <v>665318000</v>
      </c>
      <c r="H717" s="41"/>
      <c r="I717" s="35"/>
    </row>
    <row r="718" spans="1:9" x14ac:dyDescent="0.25">
      <c r="A718" s="48">
        <v>19</v>
      </c>
      <c r="B718" s="48" t="s">
        <v>176</v>
      </c>
      <c r="C718" s="57" t="s">
        <v>535</v>
      </c>
      <c r="D718" s="50">
        <v>443</v>
      </c>
      <c r="E718" s="50">
        <v>1443</v>
      </c>
      <c r="F718" s="50">
        <v>65475000</v>
      </c>
      <c r="G718" s="50">
        <v>204099000</v>
      </c>
      <c r="H718" s="41"/>
      <c r="I718" s="35"/>
    </row>
    <row r="719" spans="1:9" x14ac:dyDescent="0.25">
      <c r="A719" s="48">
        <v>20</v>
      </c>
      <c r="B719" s="48" t="s">
        <v>175</v>
      </c>
      <c r="C719" s="57" t="s">
        <v>551</v>
      </c>
      <c r="D719" s="50">
        <v>1835</v>
      </c>
      <c r="E719" s="50">
        <v>13064</v>
      </c>
      <c r="F719" s="50">
        <v>217089000</v>
      </c>
      <c r="G719" s="50">
        <v>552084000</v>
      </c>
      <c r="H719" s="41"/>
      <c r="I719" s="35"/>
    </row>
    <row r="720" spans="1:9" x14ac:dyDescent="0.25">
      <c r="A720" s="48">
        <v>20</v>
      </c>
      <c r="B720" s="48" t="s">
        <v>175</v>
      </c>
      <c r="C720" s="57" t="s">
        <v>552</v>
      </c>
      <c r="D720" s="50">
        <v>51</v>
      </c>
      <c r="E720" s="50">
        <v>2884</v>
      </c>
      <c r="F720" s="50">
        <v>62374000</v>
      </c>
      <c r="G720" s="50">
        <v>111213000</v>
      </c>
      <c r="H720" s="41"/>
      <c r="I720" s="35"/>
    </row>
    <row r="721" spans="1:9" x14ac:dyDescent="0.25">
      <c r="A721" s="48">
        <v>20</v>
      </c>
      <c r="B721" s="48" t="s">
        <v>175</v>
      </c>
      <c r="C721" s="57" t="s">
        <v>553</v>
      </c>
      <c r="D721" s="50">
        <v>2105</v>
      </c>
      <c r="E721" s="50">
        <v>31327</v>
      </c>
      <c r="F721" s="50">
        <v>311467000</v>
      </c>
      <c r="G721" s="50">
        <v>312975000</v>
      </c>
      <c r="H721" s="41"/>
      <c r="I721" s="35"/>
    </row>
    <row r="722" spans="1:9" x14ac:dyDescent="0.25">
      <c r="A722" s="48">
        <v>20</v>
      </c>
      <c r="B722" s="48" t="s">
        <v>175</v>
      </c>
      <c r="C722" s="57" t="s">
        <v>398</v>
      </c>
      <c r="D722" s="50">
        <v>162</v>
      </c>
      <c r="E722" s="50">
        <v>212</v>
      </c>
      <c r="F722" s="50">
        <v>6554000</v>
      </c>
      <c r="G722" s="50">
        <v>8719000</v>
      </c>
      <c r="H722" s="41"/>
      <c r="I722" s="35"/>
    </row>
    <row r="723" spans="1:9" x14ac:dyDescent="0.25">
      <c r="A723" s="48">
        <v>20</v>
      </c>
      <c r="B723" s="48" t="s">
        <v>176</v>
      </c>
      <c r="C723" s="57" t="s">
        <v>555</v>
      </c>
      <c r="D723" s="50">
        <v>456</v>
      </c>
      <c r="E723" s="50">
        <v>581</v>
      </c>
      <c r="F723" s="50">
        <v>17181000</v>
      </c>
      <c r="G723" s="50">
        <v>37013000</v>
      </c>
      <c r="H723" s="41"/>
      <c r="I723" s="35"/>
    </row>
    <row r="724" spans="1:9" x14ac:dyDescent="0.25">
      <c r="A724" s="48">
        <v>20</v>
      </c>
      <c r="B724" s="48" t="s">
        <v>176</v>
      </c>
      <c r="C724" s="57" t="s">
        <v>556</v>
      </c>
      <c r="D724" s="50">
        <v>92</v>
      </c>
      <c r="E724" s="50">
        <v>916</v>
      </c>
      <c r="F724" s="50">
        <v>25812000</v>
      </c>
      <c r="G724" s="50">
        <v>53873000</v>
      </c>
      <c r="H724" s="41"/>
      <c r="I724" s="35"/>
    </row>
    <row r="725" spans="1:9" x14ac:dyDescent="0.25">
      <c r="A725" s="48">
        <v>20</v>
      </c>
      <c r="B725" s="48" t="s">
        <v>176</v>
      </c>
      <c r="C725" s="57" t="s">
        <v>399</v>
      </c>
      <c r="D725" s="50">
        <v>5783</v>
      </c>
      <c r="E725" s="50">
        <v>11729</v>
      </c>
      <c r="F725" s="50">
        <v>294392000</v>
      </c>
      <c r="G725" s="50">
        <v>590108000</v>
      </c>
      <c r="H725" s="41"/>
      <c r="I725" s="35"/>
    </row>
    <row r="726" spans="1:9" x14ac:dyDescent="0.25">
      <c r="A726" s="48">
        <v>20</v>
      </c>
      <c r="B726" s="48" t="s">
        <v>177</v>
      </c>
      <c r="C726" s="57" t="s">
        <v>402</v>
      </c>
      <c r="D726" s="50">
        <v>756</v>
      </c>
      <c r="E726" s="50">
        <v>5727</v>
      </c>
      <c r="F726" s="50">
        <v>101799000</v>
      </c>
      <c r="G726" s="50">
        <v>236558000</v>
      </c>
      <c r="H726" s="41"/>
      <c r="I726" s="35"/>
    </row>
    <row r="727" spans="1:9" x14ac:dyDescent="0.25">
      <c r="A727" s="48">
        <v>20</v>
      </c>
      <c r="B727" s="48" t="s">
        <v>177</v>
      </c>
      <c r="C727" s="57" t="s">
        <v>557</v>
      </c>
      <c r="D727" s="50">
        <v>49</v>
      </c>
      <c r="E727" s="50">
        <v>246</v>
      </c>
      <c r="F727" s="50">
        <v>8851000</v>
      </c>
      <c r="G727" s="50">
        <v>19501000</v>
      </c>
      <c r="H727" s="41"/>
      <c r="I727" s="35"/>
    </row>
    <row r="728" spans="1:9" x14ac:dyDescent="0.25">
      <c r="A728" s="48">
        <v>20</v>
      </c>
      <c r="B728" s="48" t="s">
        <v>102</v>
      </c>
      <c r="C728" s="57" t="s">
        <v>406</v>
      </c>
      <c r="D728" s="50">
        <v>141</v>
      </c>
      <c r="E728" s="50">
        <v>1676</v>
      </c>
      <c r="F728" s="50">
        <v>62730000</v>
      </c>
      <c r="G728" s="50">
        <v>118511000</v>
      </c>
      <c r="H728" s="41"/>
      <c r="I728" s="35"/>
    </row>
    <row r="729" spans="1:9" x14ac:dyDescent="0.25">
      <c r="A729" s="48">
        <v>21</v>
      </c>
      <c r="B729" s="48" t="s">
        <v>175</v>
      </c>
      <c r="C729" s="57" t="s">
        <v>559</v>
      </c>
      <c r="D729" s="50">
        <v>9</v>
      </c>
      <c r="E729" s="50">
        <v>476</v>
      </c>
      <c r="F729" s="50">
        <v>55819000</v>
      </c>
      <c r="G729" s="50">
        <v>138274000</v>
      </c>
      <c r="H729" s="41"/>
      <c r="I729" s="35"/>
    </row>
    <row r="730" spans="1:9" x14ac:dyDescent="0.25">
      <c r="A730" s="48">
        <v>21</v>
      </c>
      <c r="B730" s="48" t="s">
        <v>176</v>
      </c>
      <c r="C730" s="57" t="s">
        <v>560</v>
      </c>
      <c r="D730" s="50">
        <v>430</v>
      </c>
      <c r="E730" s="50">
        <v>5347</v>
      </c>
      <c r="F730" s="50">
        <v>117118000</v>
      </c>
      <c r="G730" s="50">
        <v>240795000</v>
      </c>
      <c r="H730" s="41"/>
      <c r="I730" s="35"/>
    </row>
    <row r="731" spans="1:9" x14ac:dyDescent="0.25">
      <c r="A731" s="48">
        <v>21</v>
      </c>
      <c r="B731" s="48" t="s">
        <v>176</v>
      </c>
      <c r="C731" s="57" t="s">
        <v>561</v>
      </c>
      <c r="D731" s="50">
        <v>73</v>
      </c>
      <c r="E731" s="50">
        <v>7896</v>
      </c>
      <c r="F731" s="50">
        <v>310695000</v>
      </c>
      <c r="G731" s="50">
        <v>750054000</v>
      </c>
      <c r="H731" s="41"/>
      <c r="I731" s="35"/>
    </row>
    <row r="732" spans="1:9" ht="24" x14ac:dyDescent="0.25">
      <c r="A732" s="48">
        <v>21</v>
      </c>
      <c r="B732" s="48" t="s">
        <v>177</v>
      </c>
      <c r="C732" s="57" t="s">
        <v>562</v>
      </c>
      <c r="D732" s="50">
        <v>59</v>
      </c>
      <c r="E732" s="50">
        <v>1585</v>
      </c>
      <c r="F732" s="50">
        <v>34790000</v>
      </c>
      <c r="G732" s="50">
        <v>80616000</v>
      </c>
      <c r="H732" s="41"/>
      <c r="I732" s="35"/>
    </row>
    <row r="733" spans="1:9" x14ac:dyDescent="0.25">
      <c r="A733" s="48">
        <v>21</v>
      </c>
      <c r="B733" s="48" t="s">
        <v>177</v>
      </c>
      <c r="C733" s="57" t="s">
        <v>410</v>
      </c>
      <c r="D733" s="50">
        <v>147</v>
      </c>
      <c r="E733" s="50">
        <v>2507</v>
      </c>
      <c r="F733" s="50">
        <v>77801000</v>
      </c>
      <c r="G733" s="50">
        <v>182596000</v>
      </c>
      <c r="H733" s="41"/>
      <c r="I733" s="35"/>
    </row>
    <row r="734" spans="1:9" x14ac:dyDescent="0.25">
      <c r="A734" s="48">
        <v>21</v>
      </c>
      <c r="B734" s="48" t="s">
        <v>177</v>
      </c>
      <c r="C734" s="57" t="s">
        <v>351</v>
      </c>
      <c r="D734" s="50">
        <v>234</v>
      </c>
      <c r="E734" s="50">
        <v>2734</v>
      </c>
      <c r="F734" s="50">
        <v>105821000</v>
      </c>
      <c r="G734" s="50">
        <v>197150000</v>
      </c>
      <c r="H734" s="41"/>
      <c r="I734" s="35"/>
    </row>
    <row r="735" spans="1:9" x14ac:dyDescent="0.25">
      <c r="A735" s="48">
        <v>22</v>
      </c>
      <c r="B735" s="48" t="s">
        <v>175</v>
      </c>
      <c r="C735" s="57" t="s">
        <v>563</v>
      </c>
      <c r="D735" s="50">
        <v>2982</v>
      </c>
      <c r="E735" s="50">
        <v>22702</v>
      </c>
      <c r="F735" s="50">
        <v>598570000</v>
      </c>
      <c r="G735" s="50">
        <v>934102000</v>
      </c>
      <c r="H735" s="41"/>
      <c r="I735" s="35"/>
    </row>
    <row r="736" spans="1:9" x14ac:dyDescent="0.25">
      <c r="A736" s="48">
        <v>22</v>
      </c>
      <c r="B736" s="48" t="s">
        <v>176</v>
      </c>
      <c r="C736" s="57" t="s">
        <v>412</v>
      </c>
      <c r="D736" s="50">
        <v>528</v>
      </c>
      <c r="E736" s="50">
        <v>12685</v>
      </c>
      <c r="F736" s="50">
        <v>596218000</v>
      </c>
      <c r="G736" s="50">
        <v>776947000</v>
      </c>
      <c r="H736" s="41"/>
      <c r="I736" s="35"/>
    </row>
    <row r="737" spans="1:9" x14ac:dyDescent="0.25">
      <c r="A737" s="48">
        <v>22</v>
      </c>
      <c r="B737" s="48" t="s">
        <v>177</v>
      </c>
      <c r="C737" s="57" t="s">
        <v>564</v>
      </c>
      <c r="D737" s="50">
        <v>181</v>
      </c>
      <c r="E737" s="50">
        <v>1142</v>
      </c>
      <c r="F737" s="50">
        <v>40822000</v>
      </c>
      <c r="G737" s="50">
        <v>51930000</v>
      </c>
      <c r="H737" s="41"/>
      <c r="I737" s="35"/>
    </row>
    <row r="738" spans="1:9" ht="24" x14ac:dyDescent="0.25">
      <c r="A738" s="48">
        <v>23</v>
      </c>
      <c r="B738" s="48" t="s">
        <v>175</v>
      </c>
      <c r="C738" s="57" t="s">
        <v>565</v>
      </c>
      <c r="D738" s="50">
        <v>50</v>
      </c>
      <c r="E738" s="50">
        <v>616</v>
      </c>
      <c r="F738" s="50">
        <v>37483000</v>
      </c>
      <c r="G738" s="50">
        <v>76817000</v>
      </c>
      <c r="H738" s="41"/>
      <c r="I738" s="35"/>
    </row>
    <row r="739" spans="1:9" x14ac:dyDescent="0.25">
      <c r="A739" s="48">
        <v>23</v>
      </c>
      <c r="B739" s="48" t="s">
        <v>175</v>
      </c>
      <c r="C739" s="57" t="s">
        <v>566</v>
      </c>
      <c r="D739" s="50">
        <v>18</v>
      </c>
      <c r="E739" s="50">
        <v>7523</v>
      </c>
      <c r="F739" s="50">
        <v>1508066000</v>
      </c>
      <c r="G739" s="50">
        <v>2981095000</v>
      </c>
      <c r="H739" s="41"/>
      <c r="I739" s="35"/>
    </row>
    <row r="740" spans="1:9" x14ac:dyDescent="0.25">
      <c r="A740" s="48">
        <v>24</v>
      </c>
      <c r="B740" s="48" t="s">
        <v>175</v>
      </c>
      <c r="C740" s="57" t="s">
        <v>417</v>
      </c>
      <c r="D740" s="50">
        <v>239</v>
      </c>
      <c r="E740" s="50">
        <v>5183</v>
      </c>
      <c r="F740" s="50">
        <v>224663000</v>
      </c>
      <c r="G740" s="50">
        <v>467811000</v>
      </c>
      <c r="H740" s="41"/>
      <c r="I740" s="35"/>
    </row>
    <row r="741" spans="1:9" x14ac:dyDescent="0.25">
      <c r="A741" s="48">
        <v>24</v>
      </c>
      <c r="B741" s="48" t="s">
        <v>175</v>
      </c>
      <c r="C741" s="57" t="s">
        <v>567</v>
      </c>
      <c r="D741" s="50">
        <v>309</v>
      </c>
      <c r="E741" s="50">
        <v>4933</v>
      </c>
      <c r="F741" s="50">
        <v>333944000</v>
      </c>
      <c r="G741" s="50">
        <v>497102000</v>
      </c>
      <c r="H741" s="41"/>
      <c r="I741" s="35"/>
    </row>
    <row r="742" spans="1:9" x14ac:dyDescent="0.25">
      <c r="A742" s="48">
        <v>24</v>
      </c>
      <c r="B742" s="48" t="s">
        <v>176</v>
      </c>
      <c r="C742" s="57" t="s">
        <v>568</v>
      </c>
      <c r="D742" s="50">
        <v>45</v>
      </c>
      <c r="E742" s="50">
        <v>706</v>
      </c>
      <c r="F742" s="50">
        <v>32891000</v>
      </c>
      <c r="G742" s="50">
        <v>43246000</v>
      </c>
      <c r="H742" s="41"/>
      <c r="I742" s="35"/>
    </row>
    <row r="743" spans="1:9" x14ac:dyDescent="0.25">
      <c r="A743" s="48">
        <v>24</v>
      </c>
      <c r="B743" s="48" t="s">
        <v>176</v>
      </c>
      <c r="C743" s="57" t="s">
        <v>569</v>
      </c>
      <c r="D743" s="50">
        <v>345</v>
      </c>
      <c r="E743" s="50">
        <v>16209</v>
      </c>
      <c r="F743" s="50">
        <v>778057000</v>
      </c>
      <c r="G743" s="50">
        <v>1142730000</v>
      </c>
      <c r="H743" s="41"/>
      <c r="I743" s="35"/>
    </row>
    <row r="744" spans="1:9" ht="24" x14ac:dyDescent="0.25">
      <c r="A744" s="48">
        <v>24</v>
      </c>
      <c r="B744" s="48" t="s">
        <v>176</v>
      </c>
      <c r="C744" s="57" t="s">
        <v>570</v>
      </c>
      <c r="D744" s="50">
        <v>549</v>
      </c>
      <c r="E744" s="50">
        <v>7667</v>
      </c>
      <c r="F744" s="50">
        <v>387523000</v>
      </c>
      <c r="G744" s="50">
        <v>801226000</v>
      </c>
      <c r="H744" s="41"/>
      <c r="I744" s="35"/>
    </row>
    <row r="745" spans="1:9" x14ac:dyDescent="0.25">
      <c r="A745" s="48">
        <v>24</v>
      </c>
      <c r="B745" s="48" t="s">
        <v>177</v>
      </c>
      <c r="C745" s="57" t="s">
        <v>421</v>
      </c>
      <c r="D745" s="50">
        <v>225</v>
      </c>
      <c r="E745" s="50">
        <v>4417</v>
      </c>
      <c r="F745" s="50">
        <v>243014000</v>
      </c>
      <c r="G745" s="50">
        <v>505871000</v>
      </c>
      <c r="H745" s="41"/>
      <c r="I745" s="35"/>
    </row>
    <row r="746" spans="1:9" x14ac:dyDescent="0.25">
      <c r="A746" s="48">
        <v>24</v>
      </c>
      <c r="B746" s="48" t="s">
        <v>177</v>
      </c>
      <c r="C746" s="57" t="s">
        <v>571</v>
      </c>
      <c r="D746" s="50">
        <v>21</v>
      </c>
      <c r="E746" s="50">
        <v>279</v>
      </c>
      <c r="F746" s="50">
        <v>9394000</v>
      </c>
      <c r="G746" s="50">
        <v>14132000</v>
      </c>
      <c r="H746" s="41"/>
      <c r="I746" s="35"/>
    </row>
    <row r="747" spans="1:9" x14ac:dyDescent="0.25">
      <c r="A747" s="48">
        <v>24</v>
      </c>
      <c r="B747" s="48" t="s">
        <v>177</v>
      </c>
      <c r="C747" s="57" t="s">
        <v>572</v>
      </c>
      <c r="D747" s="50">
        <v>26</v>
      </c>
      <c r="E747" s="50">
        <v>415</v>
      </c>
      <c r="F747" s="50">
        <v>19082000</v>
      </c>
      <c r="G747" s="50">
        <v>45766000</v>
      </c>
      <c r="H747" s="41"/>
      <c r="I747" s="35"/>
    </row>
    <row r="748" spans="1:9" x14ac:dyDescent="0.25">
      <c r="A748" s="48">
        <v>24</v>
      </c>
      <c r="B748" s="48" t="s">
        <v>177</v>
      </c>
      <c r="C748" s="57" t="s">
        <v>422</v>
      </c>
      <c r="D748" s="50">
        <v>78</v>
      </c>
      <c r="E748" s="50">
        <v>469</v>
      </c>
      <c r="F748" s="50">
        <v>15505000</v>
      </c>
      <c r="G748" s="50">
        <v>36134000</v>
      </c>
      <c r="H748" s="41"/>
      <c r="I748" s="35"/>
    </row>
    <row r="749" spans="1:9" x14ac:dyDescent="0.25">
      <c r="A749" s="48">
        <v>24</v>
      </c>
      <c r="B749" s="48" t="s">
        <v>102</v>
      </c>
      <c r="C749" s="57" t="s">
        <v>268</v>
      </c>
      <c r="D749" s="50">
        <v>10</v>
      </c>
      <c r="E749" s="50">
        <v>2305</v>
      </c>
      <c r="F749" s="50">
        <v>109041000</v>
      </c>
      <c r="G749" s="50">
        <v>145533000</v>
      </c>
      <c r="H749" s="41"/>
      <c r="I749" s="35"/>
    </row>
    <row r="750" spans="1:9" x14ac:dyDescent="0.25">
      <c r="A750" s="48">
        <v>24</v>
      </c>
      <c r="B750" s="48" t="s">
        <v>102</v>
      </c>
      <c r="C750" s="57" t="s">
        <v>573</v>
      </c>
      <c r="D750" s="50">
        <v>29</v>
      </c>
      <c r="E750" s="50">
        <v>269</v>
      </c>
      <c r="F750" s="50">
        <v>2987000</v>
      </c>
      <c r="G750" s="50">
        <v>5702000</v>
      </c>
      <c r="H750" s="41"/>
      <c r="I750" s="35"/>
    </row>
    <row r="751" spans="1:9" x14ac:dyDescent="0.25">
      <c r="A751" s="48">
        <v>24</v>
      </c>
      <c r="B751" s="48" t="s">
        <v>102</v>
      </c>
      <c r="C751" s="57" t="s">
        <v>423</v>
      </c>
      <c r="D751" s="50">
        <v>36</v>
      </c>
      <c r="E751" s="50">
        <v>1519</v>
      </c>
      <c r="F751" s="50">
        <v>69149000</v>
      </c>
      <c r="G751" s="50">
        <v>103997000</v>
      </c>
      <c r="H751" s="41"/>
      <c r="I751" s="35"/>
    </row>
    <row r="752" spans="1:9" x14ac:dyDescent="0.25">
      <c r="A752" s="48">
        <v>24</v>
      </c>
      <c r="B752" s="48" t="s">
        <v>102</v>
      </c>
      <c r="C752" s="57" t="s">
        <v>574</v>
      </c>
      <c r="D752" s="50">
        <v>9</v>
      </c>
      <c r="E752" s="50">
        <v>1510</v>
      </c>
      <c r="F752" s="50">
        <v>41800000</v>
      </c>
      <c r="G752" s="50">
        <v>97432000</v>
      </c>
      <c r="H752" s="41"/>
      <c r="I752" s="35"/>
    </row>
    <row r="753" spans="1:9" x14ac:dyDescent="0.25">
      <c r="A753" s="48">
        <v>24</v>
      </c>
      <c r="B753" s="48" t="s">
        <v>102</v>
      </c>
      <c r="C753" s="57" t="s">
        <v>424</v>
      </c>
      <c r="D753" s="50">
        <v>24</v>
      </c>
      <c r="E753" s="50">
        <v>189</v>
      </c>
      <c r="F753" s="50">
        <v>6717000</v>
      </c>
      <c r="G753" s="50">
        <v>13098000</v>
      </c>
      <c r="H753" s="41"/>
      <c r="I753" s="35"/>
    </row>
    <row r="754" spans="1:9" x14ac:dyDescent="0.25">
      <c r="A754" s="48">
        <v>24</v>
      </c>
      <c r="B754" s="48" t="s">
        <v>178</v>
      </c>
      <c r="C754" s="57" t="s">
        <v>575</v>
      </c>
      <c r="D754" s="50">
        <v>24</v>
      </c>
      <c r="E754" s="50">
        <v>163</v>
      </c>
      <c r="F754" s="50">
        <v>7572000</v>
      </c>
      <c r="G754" s="50">
        <v>29393000</v>
      </c>
      <c r="H754" s="41"/>
      <c r="I754" s="35"/>
    </row>
    <row r="755" spans="1:9" x14ac:dyDescent="0.25">
      <c r="A755" s="48">
        <v>24</v>
      </c>
      <c r="B755" s="48" t="s">
        <v>178</v>
      </c>
      <c r="C755" s="57" t="s">
        <v>576</v>
      </c>
      <c r="D755" s="50">
        <v>129</v>
      </c>
      <c r="E755" s="50">
        <v>1034</v>
      </c>
      <c r="F755" s="50">
        <v>76931000</v>
      </c>
      <c r="G755" s="50">
        <v>141096000</v>
      </c>
      <c r="H755" s="41"/>
      <c r="I755" s="35"/>
    </row>
    <row r="756" spans="1:9" x14ac:dyDescent="0.25">
      <c r="A756" s="48">
        <v>24</v>
      </c>
      <c r="B756" s="48" t="s">
        <v>178</v>
      </c>
      <c r="C756" s="57" t="s">
        <v>429</v>
      </c>
      <c r="D756" s="50">
        <v>38</v>
      </c>
      <c r="E756" s="50">
        <v>419</v>
      </c>
      <c r="F756" s="50">
        <v>16631000</v>
      </c>
      <c r="G756" s="50">
        <v>25550000</v>
      </c>
      <c r="H756" s="41"/>
      <c r="I756" s="35"/>
    </row>
    <row r="757" spans="1:9" x14ac:dyDescent="0.25">
      <c r="A757" s="48">
        <v>24</v>
      </c>
      <c r="B757" s="48" t="s">
        <v>178</v>
      </c>
      <c r="C757" s="57" t="s">
        <v>436</v>
      </c>
      <c r="D757" s="50">
        <v>362</v>
      </c>
      <c r="E757" s="50">
        <v>612</v>
      </c>
      <c r="F757" s="50">
        <v>11155000</v>
      </c>
      <c r="G757" s="50">
        <v>23037000</v>
      </c>
      <c r="H757" s="41"/>
      <c r="I757" s="35"/>
    </row>
    <row r="758" spans="1:9" x14ac:dyDescent="0.25">
      <c r="A758" s="48">
        <v>24</v>
      </c>
      <c r="B758" s="48" t="s">
        <v>179</v>
      </c>
      <c r="C758" s="57" t="s">
        <v>435</v>
      </c>
      <c r="D758" s="50">
        <v>18</v>
      </c>
      <c r="E758" s="50">
        <v>3197</v>
      </c>
      <c r="F758" s="50">
        <v>129097000</v>
      </c>
      <c r="G758" s="50">
        <v>303369000</v>
      </c>
      <c r="H758" s="41"/>
      <c r="I758" s="35"/>
    </row>
    <row r="759" spans="1:9" x14ac:dyDescent="0.25">
      <c r="A759" s="48">
        <v>24</v>
      </c>
      <c r="B759" s="48" t="s">
        <v>179</v>
      </c>
      <c r="C759" s="57" t="s">
        <v>627</v>
      </c>
      <c r="D759" s="50">
        <v>4</v>
      </c>
      <c r="E759" s="50">
        <v>5439</v>
      </c>
      <c r="F759" s="50">
        <v>238768000</v>
      </c>
      <c r="G759" s="50">
        <v>423777000</v>
      </c>
      <c r="H759" s="41"/>
      <c r="I759" s="35"/>
    </row>
    <row r="760" spans="1:9" x14ac:dyDescent="0.25">
      <c r="A760" s="48">
        <v>24</v>
      </c>
      <c r="B760" s="48" t="s">
        <v>179</v>
      </c>
      <c r="C760" s="57" t="s">
        <v>577</v>
      </c>
      <c r="D760" s="50">
        <v>77</v>
      </c>
      <c r="E760" s="50">
        <v>810</v>
      </c>
      <c r="F760" s="50">
        <v>45391000</v>
      </c>
      <c r="G760" s="50">
        <v>93653000</v>
      </c>
      <c r="H760" s="41"/>
      <c r="I760" s="35"/>
    </row>
    <row r="761" spans="1:9" x14ac:dyDescent="0.25">
      <c r="A761" s="48">
        <v>25</v>
      </c>
      <c r="B761" s="48" t="s">
        <v>175</v>
      </c>
      <c r="C761" s="57" t="s">
        <v>578</v>
      </c>
      <c r="D761" s="50">
        <v>7</v>
      </c>
      <c r="E761" s="50">
        <v>4072</v>
      </c>
      <c r="F761" s="50">
        <v>231835000</v>
      </c>
      <c r="G761" s="50">
        <v>437004000</v>
      </c>
      <c r="H761" s="41"/>
      <c r="I761" s="35"/>
    </row>
    <row r="762" spans="1:9" x14ac:dyDescent="0.25">
      <c r="A762" s="48">
        <v>25</v>
      </c>
      <c r="B762" s="48" t="s">
        <v>176</v>
      </c>
      <c r="C762" s="57" t="s">
        <v>351</v>
      </c>
      <c r="D762" s="50">
        <v>383</v>
      </c>
      <c r="E762" s="50">
        <v>5413</v>
      </c>
      <c r="F762" s="50">
        <v>129099000</v>
      </c>
      <c r="G762" s="50">
        <v>230396000</v>
      </c>
      <c r="H762" s="41"/>
      <c r="I762" s="35"/>
    </row>
    <row r="763" spans="1:9" x14ac:dyDescent="0.25">
      <c r="A763" s="48">
        <v>26</v>
      </c>
      <c r="B763" s="48" t="s">
        <v>175</v>
      </c>
      <c r="C763" s="57" t="s">
        <v>579</v>
      </c>
      <c r="D763" s="50">
        <v>348</v>
      </c>
      <c r="E763" s="50">
        <v>1169</v>
      </c>
      <c r="F763" s="50">
        <v>38292000</v>
      </c>
      <c r="G763" s="50">
        <v>77521000</v>
      </c>
      <c r="H763" s="41"/>
      <c r="I763" s="35"/>
    </row>
    <row r="764" spans="1:9" x14ac:dyDescent="0.25">
      <c r="A764" s="48">
        <v>26</v>
      </c>
      <c r="B764" s="48" t="s">
        <v>175</v>
      </c>
      <c r="C764" s="57" t="s">
        <v>580</v>
      </c>
      <c r="D764" s="50">
        <v>247</v>
      </c>
      <c r="E764" s="50">
        <v>13688</v>
      </c>
      <c r="F764" s="50">
        <v>353735000</v>
      </c>
      <c r="G764" s="50">
        <v>546498000</v>
      </c>
      <c r="H764" s="41"/>
      <c r="I764" s="35"/>
    </row>
    <row r="765" spans="1:9" x14ac:dyDescent="0.25">
      <c r="A765" s="48">
        <v>26</v>
      </c>
      <c r="B765" s="48" t="s">
        <v>175</v>
      </c>
      <c r="C765" s="57" t="s">
        <v>581</v>
      </c>
      <c r="D765" s="50">
        <v>19</v>
      </c>
      <c r="E765" s="50">
        <v>86</v>
      </c>
      <c r="F765" s="50">
        <v>4580000</v>
      </c>
      <c r="G765" s="50">
        <v>6315000</v>
      </c>
      <c r="H765" s="41"/>
      <c r="I765" s="35"/>
    </row>
    <row r="766" spans="1:9" x14ac:dyDescent="0.25">
      <c r="A766" s="48">
        <v>26</v>
      </c>
      <c r="B766" s="48" t="s">
        <v>176</v>
      </c>
      <c r="C766" s="57" t="s">
        <v>445</v>
      </c>
      <c r="D766" s="50">
        <v>428</v>
      </c>
      <c r="E766" s="50">
        <v>9113</v>
      </c>
      <c r="F766" s="50">
        <v>215349000</v>
      </c>
      <c r="G766" s="50">
        <v>273918000</v>
      </c>
      <c r="H766" s="41"/>
      <c r="I766" s="35"/>
    </row>
    <row r="767" spans="1:9" x14ac:dyDescent="0.25">
      <c r="A767" s="48">
        <v>26</v>
      </c>
      <c r="B767" s="48" t="s">
        <v>176</v>
      </c>
      <c r="C767" s="57" t="s">
        <v>582</v>
      </c>
      <c r="D767" s="50">
        <v>127</v>
      </c>
      <c r="E767" s="50">
        <v>3344</v>
      </c>
      <c r="F767" s="50">
        <v>88153000</v>
      </c>
      <c r="G767" s="50">
        <v>119580000</v>
      </c>
      <c r="H767" s="41"/>
      <c r="I767" s="35"/>
    </row>
    <row r="768" spans="1:9" x14ac:dyDescent="0.25">
      <c r="A768" s="48">
        <v>26</v>
      </c>
      <c r="B768" s="48" t="s">
        <v>176</v>
      </c>
      <c r="C768" s="57" t="s">
        <v>583</v>
      </c>
      <c r="D768" s="50">
        <v>6806</v>
      </c>
      <c r="E768" s="50">
        <v>18317</v>
      </c>
      <c r="F768" s="50">
        <v>204843000</v>
      </c>
      <c r="G768" s="50">
        <v>296283000</v>
      </c>
      <c r="H768" s="41"/>
      <c r="I768" s="35"/>
    </row>
    <row r="769" spans="1:9" x14ac:dyDescent="0.25">
      <c r="A769" s="48">
        <v>26</v>
      </c>
      <c r="B769" s="48" t="s">
        <v>177</v>
      </c>
      <c r="C769" s="57" t="s">
        <v>584</v>
      </c>
      <c r="D769" s="50">
        <v>256</v>
      </c>
      <c r="E769" s="50">
        <v>2411</v>
      </c>
      <c r="F769" s="50">
        <v>46969000</v>
      </c>
      <c r="G769" s="50">
        <v>94017000</v>
      </c>
      <c r="H769" s="41"/>
      <c r="I769" s="35"/>
    </row>
    <row r="770" spans="1:9" x14ac:dyDescent="0.25">
      <c r="A770" s="48">
        <v>26</v>
      </c>
      <c r="B770" s="48" t="s">
        <v>177</v>
      </c>
      <c r="C770" s="57" t="s">
        <v>585</v>
      </c>
      <c r="D770" s="50">
        <v>67</v>
      </c>
      <c r="E770" s="50">
        <v>543</v>
      </c>
      <c r="F770" s="50">
        <v>17236000</v>
      </c>
      <c r="G770" s="50">
        <v>41141000</v>
      </c>
      <c r="H770" s="41"/>
      <c r="I770" s="35"/>
    </row>
    <row r="771" spans="1:9" x14ac:dyDescent="0.25">
      <c r="A771" s="48">
        <v>26</v>
      </c>
      <c r="B771" s="48" t="s">
        <v>177</v>
      </c>
      <c r="C771" s="57" t="s">
        <v>586</v>
      </c>
      <c r="D771" s="50">
        <v>14</v>
      </c>
      <c r="E771" s="50">
        <v>4992</v>
      </c>
      <c r="F771" s="50">
        <v>311327000</v>
      </c>
      <c r="G771" s="50">
        <v>624862000</v>
      </c>
      <c r="H771" s="41"/>
      <c r="I771" s="35"/>
    </row>
    <row r="772" spans="1:9" ht="24" x14ac:dyDescent="0.25">
      <c r="A772" s="48">
        <v>26</v>
      </c>
      <c r="B772" s="48" t="s">
        <v>102</v>
      </c>
      <c r="C772" s="57" t="s">
        <v>587</v>
      </c>
      <c r="D772" s="50">
        <v>618</v>
      </c>
      <c r="E772" s="50">
        <v>4148</v>
      </c>
      <c r="F772" s="50">
        <v>112461000</v>
      </c>
      <c r="G772" s="50">
        <v>184498000</v>
      </c>
      <c r="H772" s="41"/>
      <c r="I772" s="35"/>
    </row>
    <row r="773" spans="1:9" x14ac:dyDescent="0.25">
      <c r="A773" s="48">
        <v>26</v>
      </c>
      <c r="B773" s="48" t="s">
        <v>102</v>
      </c>
      <c r="C773" s="57" t="s">
        <v>446</v>
      </c>
      <c r="D773" s="50">
        <v>85</v>
      </c>
      <c r="E773" s="50">
        <v>171</v>
      </c>
      <c r="F773" s="50">
        <v>3100000</v>
      </c>
      <c r="G773" s="50">
        <v>4304000</v>
      </c>
      <c r="H773" s="41"/>
      <c r="I773" s="35"/>
    </row>
    <row r="774" spans="1:9" x14ac:dyDescent="0.25">
      <c r="A774" s="48">
        <v>26</v>
      </c>
      <c r="B774" s="48" t="s">
        <v>102</v>
      </c>
      <c r="C774" s="57" t="s">
        <v>449</v>
      </c>
      <c r="D774" s="50">
        <v>2368</v>
      </c>
      <c r="E774" s="50">
        <v>9621</v>
      </c>
      <c r="F774" s="50">
        <v>164463000</v>
      </c>
      <c r="G774" s="50">
        <v>271442000</v>
      </c>
      <c r="H774" s="41"/>
      <c r="I774" s="35"/>
    </row>
    <row r="775" spans="1:9" x14ac:dyDescent="0.25">
      <c r="A775" s="48">
        <v>26</v>
      </c>
      <c r="B775" s="48" t="s">
        <v>178</v>
      </c>
      <c r="C775" s="57" t="s">
        <v>588</v>
      </c>
      <c r="D775" s="50">
        <v>360</v>
      </c>
      <c r="E775" s="50">
        <v>2618</v>
      </c>
      <c r="F775" s="50">
        <v>84271000</v>
      </c>
      <c r="G775" s="50">
        <v>182222000</v>
      </c>
      <c r="H775" s="41"/>
      <c r="I775" s="35"/>
    </row>
    <row r="776" spans="1:9" x14ac:dyDescent="0.25">
      <c r="A776" s="48">
        <v>26</v>
      </c>
      <c r="B776" s="48" t="s">
        <v>178</v>
      </c>
      <c r="C776" s="57" t="s">
        <v>589</v>
      </c>
      <c r="D776" s="50">
        <v>438</v>
      </c>
      <c r="E776" s="50">
        <v>2150</v>
      </c>
      <c r="F776" s="50">
        <v>102746000</v>
      </c>
      <c r="G776" s="50">
        <v>182071000</v>
      </c>
      <c r="H776" s="41"/>
      <c r="I776" s="35"/>
    </row>
    <row r="777" spans="1:9" x14ac:dyDescent="0.25">
      <c r="A777" s="48">
        <v>26</v>
      </c>
      <c r="B777" s="48" t="s">
        <v>179</v>
      </c>
      <c r="C777" s="57" t="s">
        <v>590</v>
      </c>
      <c r="D777" s="50">
        <v>100</v>
      </c>
      <c r="E777" s="50">
        <v>464</v>
      </c>
      <c r="F777" s="50">
        <v>19896000</v>
      </c>
      <c r="G777" s="50">
        <v>32921000</v>
      </c>
      <c r="H777" s="41"/>
      <c r="I777" s="35"/>
    </row>
    <row r="778" spans="1:9" ht="24" x14ac:dyDescent="0.25">
      <c r="A778" s="48">
        <v>27</v>
      </c>
      <c r="B778" s="48" t="s">
        <v>175</v>
      </c>
      <c r="C778" s="57" t="s">
        <v>591</v>
      </c>
      <c r="D778" s="50">
        <v>682</v>
      </c>
      <c r="E778" s="50">
        <v>32089</v>
      </c>
      <c r="F778" s="50">
        <v>805363000</v>
      </c>
      <c r="G778" s="50">
        <v>1713741000</v>
      </c>
      <c r="H778" s="41"/>
      <c r="I778" s="35"/>
    </row>
    <row r="779" spans="1:9" x14ac:dyDescent="0.25">
      <c r="A779" s="48">
        <v>27</v>
      </c>
      <c r="B779" s="48" t="s">
        <v>175</v>
      </c>
      <c r="C779" s="57" t="s">
        <v>453</v>
      </c>
      <c r="D779" s="50">
        <v>37</v>
      </c>
      <c r="E779" s="50">
        <v>532</v>
      </c>
      <c r="F779" s="50">
        <v>9869000</v>
      </c>
      <c r="G779" s="50">
        <v>25193000</v>
      </c>
      <c r="H779" s="41"/>
      <c r="I779" s="35"/>
    </row>
    <row r="780" spans="1:9" ht="36" x14ac:dyDescent="0.25">
      <c r="A780" s="48">
        <v>27</v>
      </c>
      <c r="B780" s="48" t="s">
        <v>175</v>
      </c>
      <c r="C780" s="57" t="s">
        <v>628</v>
      </c>
      <c r="D780" s="50">
        <v>246</v>
      </c>
      <c r="E780" s="50">
        <v>1008</v>
      </c>
      <c r="F780" s="50">
        <v>30147000</v>
      </c>
      <c r="G780" s="50">
        <v>54222000</v>
      </c>
      <c r="H780" s="41"/>
      <c r="I780" s="35"/>
    </row>
    <row r="781" spans="1:9" ht="24" x14ac:dyDescent="0.25">
      <c r="A781" s="48">
        <v>27</v>
      </c>
      <c r="B781" s="48" t="s">
        <v>175</v>
      </c>
      <c r="C781" s="57" t="s">
        <v>592</v>
      </c>
      <c r="D781" s="50">
        <v>428</v>
      </c>
      <c r="E781" s="50">
        <v>6035</v>
      </c>
      <c r="F781" s="50">
        <v>249037000</v>
      </c>
      <c r="G781" s="50">
        <v>491190000</v>
      </c>
      <c r="H781" s="41"/>
      <c r="I781" s="35"/>
    </row>
    <row r="782" spans="1:9" ht="24" x14ac:dyDescent="0.25">
      <c r="A782" s="48">
        <v>27</v>
      </c>
      <c r="B782" s="48" t="s">
        <v>175</v>
      </c>
      <c r="C782" s="57" t="s">
        <v>593</v>
      </c>
      <c r="D782" s="50">
        <v>511</v>
      </c>
      <c r="E782" s="50">
        <v>6394</v>
      </c>
      <c r="F782" s="50">
        <v>187818000</v>
      </c>
      <c r="G782" s="50">
        <v>455260000</v>
      </c>
      <c r="H782" s="41"/>
      <c r="I782" s="35"/>
    </row>
    <row r="783" spans="1:9" ht="24" x14ac:dyDescent="0.25">
      <c r="A783" s="48">
        <v>27</v>
      </c>
      <c r="B783" s="48" t="s">
        <v>175</v>
      </c>
      <c r="C783" s="57" t="s">
        <v>454</v>
      </c>
      <c r="D783" s="50">
        <v>11</v>
      </c>
      <c r="E783" s="50">
        <v>1580</v>
      </c>
      <c r="F783" s="50">
        <v>61950000</v>
      </c>
      <c r="G783" s="50">
        <v>239750000</v>
      </c>
      <c r="H783" s="41"/>
      <c r="I783" s="35"/>
    </row>
    <row r="784" spans="1:9" ht="24" x14ac:dyDescent="0.25">
      <c r="A784" s="48">
        <v>27</v>
      </c>
      <c r="B784" s="48" t="s">
        <v>175</v>
      </c>
      <c r="C784" s="57" t="s">
        <v>594</v>
      </c>
      <c r="D784" s="50">
        <v>794</v>
      </c>
      <c r="E784" s="50">
        <v>1524</v>
      </c>
      <c r="F784" s="50">
        <v>41071000</v>
      </c>
      <c r="G784" s="50">
        <v>55920000</v>
      </c>
      <c r="H784" s="41"/>
      <c r="I784" s="35"/>
    </row>
    <row r="785" spans="1:9" x14ac:dyDescent="0.25">
      <c r="A785" s="48">
        <v>28</v>
      </c>
      <c r="B785" s="48" t="s">
        <v>175</v>
      </c>
      <c r="C785" s="57" t="s">
        <v>458</v>
      </c>
      <c r="D785" s="50">
        <v>96</v>
      </c>
      <c r="E785" s="50">
        <v>3177</v>
      </c>
      <c r="F785" s="50">
        <v>80196000</v>
      </c>
      <c r="G785" s="50">
        <v>207107000</v>
      </c>
      <c r="H785" s="41"/>
      <c r="I785" s="35"/>
    </row>
    <row r="786" spans="1:9" x14ac:dyDescent="0.25">
      <c r="A786" s="48">
        <v>28</v>
      </c>
      <c r="B786" s="48" t="s">
        <v>175</v>
      </c>
      <c r="C786" s="57" t="s">
        <v>596</v>
      </c>
      <c r="D786" s="50">
        <v>230</v>
      </c>
      <c r="E786" s="50">
        <v>3091</v>
      </c>
      <c r="F786" s="50">
        <v>73185000</v>
      </c>
      <c r="G786" s="50">
        <v>121572000</v>
      </c>
      <c r="H786" s="41"/>
      <c r="I786" s="35"/>
    </row>
    <row r="787" spans="1:9" x14ac:dyDescent="0.25">
      <c r="A787" s="48">
        <v>28</v>
      </c>
      <c r="B787" s="48" t="s">
        <v>175</v>
      </c>
      <c r="C787" s="57" t="s">
        <v>597</v>
      </c>
      <c r="D787" s="50">
        <v>2119</v>
      </c>
      <c r="E787" s="50">
        <v>5728</v>
      </c>
      <c r="F787" s="50">
        <v>152803000</v>
      </c>
      <c r="G787" s="50">
        <v>266270000</v>
      </c>
      <c r="H787" s="41"/>
      <c r="I787" s="35"/>
    </row>
    <row r="788" spans="1:9" x14ac:dyDescent="0.25">
      <c r="A788" s="48">
        <v>28</v>
      </c>
      <c r="B788" s="48" t="s">
        <v>176</v>
      </c>
      <c r="C788" s="57" t="s">
        <v>598</v>
      </c>
      <c r="D788" s="50">
        <v>266</v>
      </c>
      <c r="E788" s="50">
        <v>3705</v>
      </c>
      <c r="F788" s="50">
        <v>100875000</v>
      </c>
      <c r="G788" s="50">
        <v>162704000</v>
      </c>
      <c r="H788" s="41"/>
      <c r="I788" s="35"/>
    </row>
    <row r="789" spans="1:9" x14ac:dyDescent="0.25">
      <c r="A789" s="48">
        <v>28</v>
      </c>
      <c r="B789" s="48" t="s">
        <v>102</v>
      </c>
      <c r="C789" s="57" t="s">
        <v>599</v>
      </c>
      <c r="D789" s="50">
        <v>91</v>
      </c>
      <c r="E789" s="50">
        <v>1589</v>
      </c>
      <c r="F789" s="50">
        <v>57960000</v>
      </c>
      <c r="G789" s="50">
        <v>154335000</v>
      </c>
      <c r="H789" s="41"/>
      <c r="I789" s="35"/>
    </row>
    <row r="790" spans="1:9" ht="36" x14ac:dyDescent="0.25">
      <c r="A790" s="48">
        <v>28</v>
      </c>
      <c r="B790" s="48" t="s">
        <v>102</v>
      </c>
      <c r="C790" s="57" t="s">
        <v>600</v>
      </c>
      <c r="D790" s="50">
        <v>1990</v>
      </c>
      <c r="E790" s="50">
        <v>3848</v>
      </c>
      <c r="F790" s="50">
        <v>108137000</v>
      </c>
      <c r="G790" s="50">
        <v>200114000</v>
      </c>
      <c r="H790" s="41"/>
      <c r="I790" s="35"/>
    </row>
    <row r="791" spans="1:9" ht="24" x14ac:dyDescent="0.25">
      <c r="A791" s="48">
        <v>28</v>
      </c>
      <c r="B791" s="48" t="s">
        <v>102</v>
      </c>
      <c r="C791" s="57" t="s">
        <v>601</v>
      </c>
      <c r="D791" s="50">
        <v>368</v>
      </c>
      <c r="E791" s="50">
        <v>2094</v>
      </c>
      <c r="F791" s="50">
        <v>60743000</v>
      </c>
      <c r="G791" s="50">
        <v>102234000</v>
      </c>
      <c r="H791" s="41"/>
      <c r="I791" s="35"/>
    </row>
    <row r="792" spans="1:9" ht="24" x14ac:dyDescent="0.25">
      <c r="A792" s="48">
        <v>28</v>
      </c>
      <c r="B792" s="48" t="s">
        <v>102</v>
      </c>
      <c r="C792" s="57" t="s">
        <v>602</v>
      </c>
      <c r="D792" s="50">
        <v>1784</v>
      </c>
      <c r="E792" s="50">
        <v>20415</v>
      </c>
      <c r="F792" s="50">
        <v>504620000</v>
      </c>
      <c r="G792" s="50">
        <v>819850000</v>
      </c>
      <c r="H792" s="41"/>
      <c r="I792" s="35"/>
    </row>
    <row r="793" spans="1:9" x14ac:dyDescent="0.25">
      <c r="A793" s="48">
        <v>28</v>
      </c>
      <c r="B793" s="48" t="s">
        <v>102</v>
      </c>
      <c r="C793" s="57" t="s">
        <v>603</v>
      </c>
      <c r="D793" s="50">
        <v>894</v>
      </c>
      <c r="E793" s="50">
        <v>7699</v>
      </c>
      <c r="F793" s="50">
        <v>211867000</v>
      </c>
      <c r="G793" s="50">
        <v>436974000</v>
      </c>
      <c r="H793" s="41"/>
      <c r="I793" s="35"/>
    </row>
    <row r="794" spans="1:9" x14ac:dyDescent="0.25">
      <c r="A794" s="48">
        <v>28</v>
      </c>
      <c r="B794" s="48" t="s">
        <v>102</v>
      </c>
      <c r="C794" s="57" t="s">
        <v>604</v>
      </c>
      <c r="D794" s="50">
        <v>581</v>
      </c>
      <c r="E794" s="50">
        <v>1634</v>
      </c>
      <c r="F794" s="50">
        <v>40808000</v>
      </c>
      <c r="G794" s="50">
        <v>76296000</v>
      </c>
      <c r="H794" s="41"/>
      <c r="I794" s="35"/>
    </row>
    <row r="795" spans="1:9" ht="24" x14ac:dyDescent="0.25">
      <c r="A795" s="48">
        <v>28</v>
      </c>
      <c r="B795" s="48" t="s">
        <v>102</v>
      </c>
      <c r="C795" s="57" t="s">
        <v>605</v>
      </c>
      <c r="D795" s="50">
        <v>190</v>
      </c>
      <c r="E795" s="50">
        <v>754</v>
      </c>
      <c r="F795" s="50">
        <v>20589000</v>
      </c>
      <c r="G795" s="50">
        <v>33652000</v>
      </c>
      <c r="H795" s="41"/>
      <c r="I795" s="35"/>
    </row>
    <row r="796" spans="1:9" ht="24" x14ac:dyDescent="0.25">
      <c r="A796" s="48">
        <v>28</v>
      </c>
      <c r="B796" s="48" t="s">
        <v>102</v>
      </c>
      <c r="C796" s="57" t="s">
        <v>606</v>
      </c>
      <c r="D796" s="50">
        <v>781</v>
      </c>
      <c r="E796" s="50">
        <v>548</v>
      </c>
      <c r="F796" s="50">
        <v>11182000</v>
      </c>
      <c r="G796" s="50">
        <v>16356000</v>
      </c>
      <c r="H796" s="41"/>
      <c r="I796" s="35"/>
    </row>
    <row r="797" spans="1:9" ht="24" x14ac:dyDescent="0.25">
      <c r="A797" s="48">
        <v>28</v>
      </c>
      <c r="B797" s="48" t="s">
        <v>102</v>
      </c>
      <c r="C797" s="57" t="s">
        <v>595</v>
      </c>
      <c r="D797" s="50">
        <v>281</v>
      </c>
      <c r="E797" s="50">
        <v>2027</v>
      </c>
      <c r="F797" s="50">
        <v>56011000</v>
      </c>
      <c r="G797" s="50">
        <v>94441000</v>
      </c>
      <c r="H797" s="41"/>
      <c r="I797" s="35"/>
    </row>
    <row r="798" spans="1:9" x14ac:dyDescent="0.25">
      <c r="A798" s="48">
        <v>28</v>
      </c>
      <c r="B798" s="48" t="s">
        <v>102</v>
      </c>
      <c r="C798" s="57" t="s">
        <v>607</v>
      </c>
      <c r="D798" s="50">
        <v>639</v>
      </c>
      <c r="E798" s="50">
        <v>8569</v>
      </c>
      <c r="F798" s="50">
        <v>367116000</v>
      </c>
      <c r="G798" s="50">
        <v>516999000</v>
      </c>
      <c r="H798" s="41"/>
      <c r="I798" s="35"/>
    </row>
    <row r="799" spans="1:9" ht="24" x14ac:dyDescent="0.25">
      <c r="A799" s="48">
        <v>29</v>
      </c>
      <c r="B799" s="48" t="s">
        <v>175</v>
      </c>
      <c r="C799" s="57" t="s">
        <v>608</v>
      </c>
      <c r="D799" s="50">
        <v>2411</v>
      </c>
      <c r="E799" s="50">
        <v>40806</v>
      </c>
      <c r="F799" s="50">
        <v>1165862000</v>
      </c>
      <c r="G799" s="50">
        <v>1802264000</v>
      </c>
      <c r="H799" s="41"/>
      <c r="I799" s="35"/>
    </row>
    <row r="800" spans="1:9" x14ac:dyDescent="0.25">
      <c r="A800" s="48">
        <v>29</v>
      </c>
      <c r="B800" s="48" t="s">
        <v>176</v>
      </c>
      <c r="C800" s="57" t="s">
        <v>474</v>
      </c>
      <c r="D800" s="50">
        <v>74</v>
      </c>
      <c r="E800" s="50">
        <v>1874</v>
      </c>
      <c r="F800" s="50">
        <v>49979000</v>
      </c>
      <c r="G800" s="50">
        <v>70354000</v>
      </c>
      <c r="H800" s="41"/>
      <c r="I800" s="35"/>
    </row>
    <row r="801" spans="1:9" ht="24" x14ac:dyDescent="0.25">
      <c r="A801" s="48">
        <v>31</v>
      </c>
      <c r="B801" s="48" t="s">
        <v>175</v>
      </c>
      <c r="C801" s="57" t="s">
        <v>609</v>
      </c>
      <c r="D801" s="50">
        <v>904</v>
      </c>
      <c r="E801" s="50">
        <v>5540</v>
      </c>
      <c r="F801" s="50">
        <v>136101000</v>
      </c>
      <c r="G801" s="50">
        <v>233021000</v>
      </c>
      <c r="H801" s="41"/>
      <c r="I801" s="35"/>
    </row>
    <row r="802" spans="1:9" x14ac:dyDescent="0.25">
      <c r="A802" s="48">
        <v>31</v>
      </c>
      <c r="B802" s="48" t="s">
        <v>176</v>
      </c>
      <c r="C802" s="57" t="s">
        <v>610</v>
      </c>
      <c r="D802" s="50">
        <v>637</v>
      </c>
      <c r="E802" s="50">
        <v>3128</v>
      </c>
      <c r="F802" s="50">
        <v>80855000</v>
      </c>
      <c r="G802" s="50">
        <v>120343000</v>
      </c>
      <c r="H802" s="41"/>
      <c r="I802" s="35"/>
    </row>
    <row r="803" spans="1:9" x14ac:dyDescent="0.25">
      <c r="A803" s="48">
        <v>31</v>
      </c>
      <c r="B803" s="48" t="s">
        <v>177</v>
      </c>
      <c r="C803" s="57" t="s">
        <v>611</v>
      </c>
      <c r="D803" s="50">
        <v>334</v>
      </c>
      <c r="E803" s="50">
        <v>1814</v>
      </c>
      <c r="F803" s="50">
        <v>97366000</v>
      </c>
      <c r="G803" s="50">
        <v>213695000</v>
      </c>
      <c r="H803" s="41"/>
      <c r="I803" s="35"/>
    </row>
    <row r="804" spans="1:9" x14ac:dyDescent="0.25">
      <c r="A804" s="48">
        <v>31</v>
      </c>
      <c r="B804" s="48" t="s">
        <v>102</v>
      </c>
      <c r="C804" s="57" t="s">
        <v>612</v>
      </c>
      <c r="D804" s="50">
        <v>14</v>
      </c>
      <c r="E804" s="50">
        <v>1157</v>
      </c>
      <c r="F804" s="50">
        <v>47999000</v>
      </c>
      <c r="G804" s="50">
        <v>72468000</v>
      </c>
      <c r="H804" s="41"/>
      <c r="I804" s="35"/>
    </row>
    <row r="805" spans="1:9" x14ac:dyDescent="0.25">
      <c r="A805" s="48">
        <v>31</v>
      </c>
      <c r="B805" s="48" t="s">
        <v>178</v>
      </c>
      <c r="C805" s="57" t="s">
        <v>477</v>
      </c>
      <c r="D805" s="50">
        <v>1422</v>
      </c>
      <c r="E805" s="50">
        <v>23372</v>
      </c>
      <c r="F805" s="50">
        <v>1113700000</v>
      </c>
      <c r="G805" s="50">
        <v>1856468000</v>
      </c>
      <c r="H805" s="41"/>
      <c r="I805" s="35"/>
    </row>
    <row r="806" spans="1:9" ht="24" x14ac:dyDescent="0.25">
      <c r="A806" s="48">
        <v>32</v>
      </c>
      <c r="B806" s="48" t="s">
        <v>175</v>
      </c>
      <c r="C806" s="57" t="s">
        <v>613</v>
      </c>
      <c r="D806" s="50">
        <v>1169</v>
      </c>
      <c r="E806" s="50">
        <v>7638</v>
      </c>
      <c r="F806" s="50">
        <v>267081000</v>
      </c>
      <c r="G806" s="50">
        <v>432303000</v>
      </c>
      <c r="H806" s="41"/>
      <c r="I806" s="35"/>
    </row>
    <row r="807" spans="1:9" x14ac:dyDescent="0.25">
      <c r="A807" s="48">
        <v>33</v>
      </c>
      <c r="B807" s="48" t="s">
        <v>176</v>
      </c>
      <c r="C807" s="57" t="s">
        <v>480</v>
      </c>
      <c r="D807" s="50">
        <v>100</v>
      </c>
      <c r="E807" s="50">
        <v>676</v>
      </c>
      <c r="F807" s="50">
        <v>21859000</v>
      </c>
      <c r="G807" s="50">
        <v>33430000</v>
      </c>
      <c r="H807" s="41"/>
      <c r="I807" s="35"/>
    </row>
    <row r="808" spans="1:9" x14ac:dyDescent="0.25">
      <c r="A808" s="48">
        <v>33</v>
      </c>
      <c r="B808" s="48" t="s">
        <v>177</v>
      </c>
      <c r="C808" s="57" t="s">
        <v>481</v>
      </c>
      <c r="D808" s="50">
        <v>255</v>
      </c>
      <c r="E808" s="50">
        <v>799</v>
      </c>
      <c r="F808" s="50">
        <v>17442000</v>
      </c>
      <c r="G808" s="50">
        <v>30857000</v>
      </c>
      <c r="H808" s="41"/>
      <c r="I808" s="35"/>
    </row>
    <row r="809" spans="1:9" x14ac:dyDescent="0.25">
      <c r="A809" s="48">
        <v>33</v>
      </c>
      <c r="B809" s="48" t="s">
        <v>177</v>
      </c>
      <c r="C809" s="57" t="s">
        <v>614</v>
      </c>
      <c r="D809" s="50">
        <v>38</v>
      </c>
      <c r="E809" s="50">
        <v>880</v>
      </c>
      <c r="F809" s="50">
        <v>54601000</v>
      </c>
      <c r="G809" s="50">
        <v>60133000</v>
      </c>
      <c r="H809" s="41"/>
      <c r="I809" s="35"/>
    </row>
    <row r="810" spans="1:9" x14ac:dyDescent="0.25">
      <c r="A810" s="48">
        <v>34</v>
      </c>
      <c r="B810" s="48" t="s">
        <v>176</v>
      </c>
      <c r="C810" s="57" t="s">
        <v>615</v>
      </c>
      <c r="D810" s="50">
        <v>354</v>
      </c>
      <c r="E810" s="50">
        <v>7084</v>
      </c>
      <c r="F810" s="50">
        <v>255380000</v>
      </c>
      <c r="G810" s="50">
        <v>411657000</v>
      </c>
      <c r="H810" s="41"/>
      <c r="I810" s="35"/>
    </row>
    <row r="811" spans="1:9" x14ac:dyDescent="0.25">
      <c r="A811" s="48">
        <v>35</v>
      </c>
      <c r="B811" s="48" t="s">
        <v>175</v>
      </c>
      <c r="C811" s="57" t="s">
        <v>484</v>
      </c>
      <c r="D811" s="50">
        <v>270</v>
      </c>
      <c r="E811" s="50">
        <v>11213</v>
      </c>
      <c r="F811" s="50">
        <v>274984000</v>
      </c>
      <c r="G811" s="50">
        <v>344293000</v>
      </c>
      <c r="H811" s="41"/>
      <c r="I811" s="35"/>
    </row>
    <row r="812" spans="1:9" x14ac:dyDescent="0.25">
      <c r="A812" s="48">
        <v>35</v>
      </c>
      <c r="B812" s="48" t="s">
        <v>176</v>
      </c>
      <c r="C812" s="57" t="s">
        <v>485</v>
      </c>
      <c r="D812" s="50">
        <v>106</v>
      </c>
      <c r="E812" s="50">
        <v>41566</v>
      </c>
      <c r="F812" s="50">
        <v>724968000</v>
      </c>
      <c r="G812" s="50">
        <v>1014378000</v>
      </c>
      <c r="H812" s="41"/>
      <c r="I812" s="35"/>
    </row>
    <row r="813" spans="1:9" x14ac:dyDescent="0.25">
      <c r="A813" s="48">
        <v>35</v>
      </c>
      <c r="B813" s="48" t="s">
        <v>176</v>
      </c>
      <c r="C813" s="57" t="s">
        <v>486</v>
      </c>
      <c r="D813" s="50">
        <v>24</v>
      </c>
      <c r="E813" s="50">
        <v>6008</v>
      </c>
      <c r="F813" s="50">
        <v>133935000</v>
      </c>
      <c r="G813" s="50">
        <v>180421000</v>
      </c>
      <c r="H813" s="41"/>
      <c r="I813" s="35"/>
    </row>
    <row r="814" spans="1:9" x14ac:dyDescent="0.25">
      <c r="A814" s="48">
        <v>35</v>
      </c>
      <c r="B814" s="48" t="s">
        <v>102</v>
      </c>
      <c r="C814" s="57" t="s">
        <v>616</v>
      </c>
      <c r="D814" s="50">
        <v>1651</v>
      </c>
      <c r="E814" s="50">
        <v>3059</v>
      </c>
      <c r="F814" s="50">
        <v>68416000</v>
      </c>
      <c r="G814" s="50">
        <v>128733000</v>
      </c>
      <c r="H814" s="41"/>
      <c r="I814" s="35"/>
    </row>
    <row r="815" spans="1:9" ht="24" x14ac:dyDescent="0.25">
      <c r="A815" s="48">
        <v>35</v>
      </c>
      <c r="B815" s="48" t="s">
        <v>178</v>
      </c>
      <c r="C815" s="57" t="s">
        <v>617</v>
      </c>
      <c r="D815" s="50">
        <v>3829</v>
      </c>
      <c r="E815" s="50">
        <v>3708</v>
      </c>
      <c r="F815" s="50">
        <v>81106000</v>
      </c>
      <c r="G815" s="50">
        <v>141024000</v>
      </c>
      <c r="H815" s="41"/>
      <c r="I815" s="35"/>
    </row>
    <row r="816" spans="1:9" x14ac:dyDescent="0.25">
      <c r="A816" s="48">
        <v>36</v>
      </c>
      <c r="B816" s="48" t="s">
        <v>175</v>
      </c>
      <c r="C816" s="57" t="s">
        <v>554</v>
      </c>
      <c r="D816" s="50">
        <v>272</v>
      </c>
      <c r="E816" s="50">
        <v>1146</v>
      </c>
      <c r="F816" s="50">
        <v>41081000</v>
      </c>
      <c r="G816" s="50">
        <v>66162000</v>
      </c>
      <c r="H816" s="41"/>
      <c r="I816" s="35"/>
    </row>
    <row r="817" spans="1:9" x14ac:dyDescent="0.25">
      <c r="A817" s="48">
        <v>36</v>
      </c>
      <c r="B817" s="48" t="s">
        <v>175</v>
      </c>
      <c r="C817" s="57" t="s">
        <v>490</v>
      </c>
      <c r="D817" s="50">
        <v>5106</v>
      </c>
      <c r="E817" s="50">
        <v>21278</v>
      </c>
      <c r="F817" s="50">
        <v>485876000</v>
      </c>
      <c r="G817" s="50">
        <v>870971000</v>
      </c>
      <c r="H817" s="41"/>
      <c r="I817" s="35"/>
    </row>
    <row r="818" spans="1:9" x14ac:dyDescent="0.25">
      <c r="A818" s="48">
        <v>36</v>
      </c>
      <c r="B818" s="48" t="s">
        <v>176</v>
      </c>
      <c r="C818" s="57" t="s">
        <v>629</v>
      </c>
      <c r="D818" s="50">
        <v>380</v>
      </c>
      <c r="E818" s="50">
        <v>1317</v>
      </c>
      <c r="F818" s="50">
        <v>38951000</v>
      </c>
      <c r="G818" s="50">
        <v>87509000</v>
      </c>
      <c r="H818" s="41"/>
      <c r="I818" s="35"/>
    </row>
    <row r="819" spans="1:9" x14ac:dyDescent="0.25">
      <c r="A819" s="48">
        <v>36</v>
      </c>
      <c r="B819" s="48" t="s">
        <v>176</v>
      </c>
      <c r="C819" s="57" t="s">
        <v>618</v>
      </c>
      <c r="D819" s="50">
        <v>461</v>
      </c>
      <c r="E819" s="50">
        <v>4452</v>
      </c>
      <c r="F819" s="50">
        <v>119707000</v>
      </c>
      <c r="G819" s="50">
        <v>208460000</v>
      </c>
      <c r="H819" s="41"/>
      <c r="I819" s="35"/>
    </row>
    <row r="820" spans="1:9" x14ac:dyDescent="0.25">
      <c r="A820" s="48">
        <v>36</v>
      </c>
      <c r="B820" s="48" t="s">
        <v>177</v>
      </c>
      <c r="C820" s="57" t="s">
        <v>493</v>
      </c>
      <c r="D820" s="50">
        <v>395</v>
      </c>
      <c r="E820" s="50">
        <v>817</v>
      </c>
      <c r="F820" s="50">
        <v>22456000</v>
      </c>
      <c r="G820" s="50">
        <v>56641000</v>
      </c>
      <c r="H820" s="41"/>
      <c r="I820" s="35"/>
    </row>
    <row r="821" spans="1:9" x14ac:dyDescent="0.25">
      <c r="A821" s="48">
        <v>36</v>
      </c>
      <c r="B821" s="48" t="s">
        <v>102</v>
      </c>
      <c r="C821" s="57" t="s">
        <v>620</v>
      </c>
      <c r="D821" s="50">
        <v>440</v>
      </c>
      <c r="E821" s="50">
        <v>1067</v>
      </c>
      <c r="F821" s="50">
        <v>14559000</v>
      </c>
      <c r="G821" s="50">
        <v>23392000</v>
      </c>
      <c r="H821" s="41"/>
      <c r="I821" s="35"/>
    </row>
    <row r="822" spans="1:9" x14ac:dyDescent="0.25">
      <c r="A822" s="48">
        <v>36</v>
      </c>
      <c r="B822" s="48" t="s">
        <v>178</v>
      </c>
      <c r="C822" s="57" t="s">
        <v>351</v>
      </c>
      <c r="D822" s="50">
        <v>869</v>
      </c>
      <c r="E822" s="50">
        <v>2982</v>
      </c>
      <c r="F822" s="50">
        <v>53887000</v>
      </c>
      <c r="G822" s="50">
        <v>101164000</v>
      </c>
      <c r="H822" s="41"/>
      <c r="I822" s="35"/>
    </row>
    <row r="823" spans="1:9" x14ac:dyDescent="0.25">
      <c r="A823" s="48">
        <v>36</v>
      </c>
      <c r="B823" s="48" t="s">
        <v>178</v>
      </c>
      <c r="C823" s="57" t="s">
        <v>495</v>
      </c>
      <c r="D823" s="50">
        <v>1636</v>
      </c>
      <c r="E823" s="50">
        <v>11594</v>
      </c>
      <c r="F823" s="50">
        <v>113046000</v>
      </c>
      <c r="G823" s="50">
        <v>113163000</v>
      </c>
      <c r="H823" s="41"/>
      <c r="I823" s="35"/>
    </row>
    <row r="824" spans="1:9" x14ac:dyDescent="0.25">
      <c r="A824" s="48">
        <v>36</v>
      </c>
      <c r="B824" s="48" t="s">
        <v>178</v>
      </c>
      <c r="C824" s="57" t="s">
        <v>558</v>
      </c>
      <c r="D824" s="50">
        <v>29</v>
      </c>
      <c r="E824" s="50">
        <v>239</v>
      </c>
      <c r="F824" s="50">
        <v>5836000</v>
      </c>
      <c r="G824" s="50">
        <v>12013000</v>
      </c>
      <c r="H824" s="41"/>
      <c r="I824" s="35"/>
    </row>
    <row r="825" spans="1:9" x14ac:dyDescent="0.25">
      <c r="A825" s="48">
        <v>36</v>
      </c>
      <c r="B825" s="48" t="s">
        <v>178</v>
      </c>
      <c r="C825" s="57" t="s">
        <v>621</v>
      </c>
      <c r="D825" s="50">
        <v>785</v>
      </c>
      <c r="E825" s="50">
        <v>7256</v>
      </c>
      <c r="F825" s="50">
        <v>203960000</v>
      </c>
      <c r="G825" s="50">
        <v>342630000</v>
      </c>
      <c r="H825" s="41"/>
      <c r="I825" s="35"/>
    </row>
    <row r="826" spans="1:9" x14ac:dyDescent="0.25">
      <c r="A826" s="48">
        <v>36</v>
      </c>
      <c r="B826" s="48" t="s">
        <v>178</v>
      </c>
      <c r="C826" s="57" t="s">
        <v>408</v>
      </c>
      <c r="D826" s="50">
        <v>877</v>
      </c>
      <c r="E826" s="50">
        <v>2391</v>
      </c>
      <c r="F826" s="50">
        <v>35643000</v>
      </c>
      <c r="G826" s="50">
        <v>76003000</v>
      </c>
      <c r="H826" s="41"/>
      <c r="I826" s="35"/>
    </row>
    <row r="827" spans="1:9" x14ac:dyDescent="0.25">
      <c r="A827" s="48">
        <v>36</v>
      </c>
      <c r="B827" s="48" t="s">
        <v>178</v>
      </c>
      <c r="C827" s="57" t="s">
        <v>496</v>
      </c>
      <c r="D827" s="50">
        <v>77</v>
      </c>
      <c r="E827" s="50">
        <v>335</v>
      </c>
      <c r="F827" s="50">
        <v>5815000</v>
      </c>
      <c r="G827" s="50">
        <v>11023000</v>
      </c>
      <c r="H827" s="41"/>
      <c r="I827" s="35"/>
    </row>
    <row r="828" spans="1:9" x14ac:dyDescent="0.25">
      <c r="A828" s="48">
        <v>36</v>
      </c>
      <c r="B828" s="48" t="s">
        <v>178</v>
      </c>
      <c r="C828" s="57" t="s">
        <v>622</v>
      </c>
      <c r="D828" s="50">
        <v>106</v>
      </c>
      <c r="E828" s="50">
        <v>531</v>
      </c>
      <c r="F828" s="50">
        <v>11395000</v>
      </c>
      <c r="G828" s="50">
        <v>17513000</v>
      </c>
      <c r="H828" s="41"/>
      <c r="I828" s="35"/>
    </row>
    <row r="829" spans="1:9" x14ac:dyDescent="0.25">
      <c r="A829" s="48">
        <v>36</v>
      </c>
      <c r="B829" s="48" t="s">
        <v>178</v>
      </c>
      <c r="C829" s="57" t="s">
        <v>499</v>
      </c>
      <c r="D829" s="50">
        <v>536</v>
      </c>
      <c r="E829" s="50">
        <v>2718</v>
      </c>
      <c r="F829" s="50">
        <v>52117000</v>
      </c>
      <c r="G829" s="50">
        <v>95148000</v>
      </c>
      <c r="H829" s="41"/>
      <c r="I829" s="35"/>
    </row>
    <row r="830" spans="1:9" ht="24" x14ac:dyDescent="0.25">
      <c r="A830" s="48">
        <v>36</v>
      </c>
      <c r="B830" s="48" t="s">
        <v>178</v>
      </c>
      <c r="C830" s="57" t="s">
        <v>623</v>
      </c>
      <c r="D830" s="50">
        <v>233</v>
      </c>
      <c r="E830" s="50">
        <v>824</v>
      </c>
      <c r="F830" s="50">
        <v>35333000</v>
      </c>
      <c r="G830" s="50">
        <v>48633000</v>
      </c>
      <c r="H830" s="41"/>
      <c r="I830" s="35"/>
    </row>
    <row r="831" spans="1:9" x14ac:dyDescent="0.25">
      <c r="A831" s="48">
        <v>36</v>
      </c>
      <c r="B831" s="48" t="s">
        <v>178</v>
      </c>
      <c r="C831" s="57" t="s">
        <v>351</v>
      </c>
      <c r="D831" s="50">
        <v>1166</v>
      </c>
      <c r="E831" s="50">
        <v>5865</v>
      </c>
      <c r="F831" s="50">
        <v>180988000</v>
      </c>
      <c r="G831" s="50">
        <v>325531000</v>
      </c>
      <c r="H831" s="41"/>
      <c r="I831" s="35"/>
    </row>
    <row r="832" spans="1:9" x14ac:dyDescent="0.25">
      <c r="H832" s="41"/>
      <c r="I832" s="35"/>
    </row>
    <row r="833" spans="1:11" ht="15.75" thickBot="1" x14ac:dyDescent="0.3">
      <c r="A833" s="49"/>
      <c r="B833" s="49"/>
      <c r="C833" s="58"/>
      <c r="D833" s="49"/>
      <c r="E833" s="49"/>
      <c r="F833" s="49"/>
      <c r="G833" s="49"/>
      <c r="H833" s="40"/>
      <c r="I833" s="35"/>
    </row>
    <row r="834" spans="1:11" ht="15.75" thickTop="1" x14ac:dyDescent="0.25">
      <c r="H834" s="41"/>
      <c r="I834" s="35"/>
    </row>
    <row r="835" spans="1:11" x14ac:dyDescent="0.25">
      <c r="A835" s="108" t="s">
        <v>630</v>
      </c>
      <c r="H835" s="41"/>
      <c r="I835" s="35"/>
    </row>
    <row r="836" spans="1:11" x14ac:dyDescent="0.25">
      <c r="H836" s="41"/>
      <c r="I836" s="35"/>
    </row>
    <row r="837" spans="1:11" ht="15" customHeight="1" x14ac:dyDescent="0.25">
      <c r="A837" s="153"/>
      <c r="B837" s="153"/>
      <c r="C837" s="153"/>
      <c r="D837" s="154" t="s">
        <v>1224</v>
      </c>
      <c r="E837" s="154" t="s">
        <v>15</v>
      </c>
      <c r="F837" s="152" t="s">
        <v>1225</v>
      </c>
      <c r="G837" s="152" t="s">
        <v>1226</v>
      </c>
      <c r="I837" s="35"/>
    </row>
    <row r="838" spans="1:11" x14ac:dyDescent="0.25">
      <c r="A838" s="153"/>
      <c r="B838" s="153"/>
      <c r="C838" s="153"/>
      <c r="D838" s="154"/>
      <c r="E838" s="154"/>
      <c r="F838" s="152"/>
      <c r="G838" s="152"/>
      <c r="I838" s="35"/>
    </row>
    <row r="839" spans="1:11" x14ac:dyDescent="0.25">
      <c r="A839" s="153"/>
      <c r="B839" s="153"/>
      <c r="C839" s="153"/>
      <c r="D839" s="154"/>
      <c r="E839" s="154"/>
      <c r="F839" s="152"/>
      <c r="G839" s="152"/>
      <c r="I839" s="35"/>
    </row>
    <row r="840" spans="1:11" x14ac:dyDescent="0.25">
      <c r="A840" s="153"/>
      <c r="B840" s="153"/>
      <c r="C840" s="153"/>
      <c r="D840" s="154"/>
      <c r="E840" s="154"/>
      <c r="F840" s="152"/>
      <c r="G840" s="152"/>
      <c r="I840" s="35"/>
    </row>
    <row r="841" spans="1:11" x14ac:dyDescent="0.25">
      <c r="A841" s="48">
        <v>15</v>
      </c>
      <c r="B841" s="48" t="s">
        <v>175</v>
      </c>
      <c r="C841" s="57" t="s">
        <v>631</v>
      </c>
      <c r="D841" s="48">
        <v>29</v>
      </c>
      <c r="E841" s="48">
        <v>27886</v>
      </c>
      <c r="F841" s="50">
        <v>10576631000</v>
      </c>
      <c r="G841" s="50">
        <v>41807614000</v>
      </c>
      <c r="H841" s="41"/>
      <c r="I841" s="35"/>
      <c r="K841" s="23"/>
    </row>
    <row r="842" spans="1:11" ht="24" x14ac:dyDescent="0.25">
      <c r="A842" s="48">
        <v>15</v>
      </c>
      <c r="B842" s="48" t="s">
        <v>175</v>
      </c>
      <c r="C842" s="57" t="s">
        <v>632</v>
      </c>
      <c r="D842" s="48">
        <v>941</v>
      </c>
      <c r="E842" s="48">
        <v>10649</v>
      </c>
      <c r="F842" s="50">
        <v>4529378000</v>
      </c>
      <c r="G842" s="50">
        <v>13839653000</v>
      </c>
      <c r="H842" s="41"/>
      <c r="I842" s="35"/>
      <c r="K842" s="23"/>
    </row>
    <row r="843" spans="1:11" x14ac:dyDescent="0.25">
      <c r="A843" s="48">
        <v>15</v>
      </c>
      <c r="B843" s="48" t="s">
        <v>175</v>
      </c>
      <c r="C843" s="57" t="s">
        <v>633</v>
      </c>
      <c r="D843" s="48">
        <v>27</v>
      </c>
      <c r="E843" s="48">
        <v>632</v>
      </c>
      <c r="F843" s="50">
        <v>201962000</v>
      </c>
      <c r="G843" s="50">
        <v>764856000</v>
      </c>
      <c r="H843" s="41"/>
      <c r="I843" s="35"/>
      <c r="K843" s="23"/>
    </row>
    <row r="844" spans="1:11" x14ac:dyDescent="0.25">
      <c r="A844" s="48">
        <v>15</v>
      </c>
      <c r="B844" s="48" t="s">
        <v>175</v>
      </c>
      <c r="C844" s="57" t="s">
        <v>634</v>
      </c>
      <c r="D844" s="48">
        <v>47</v>
      </c>
      <c r="E844" s="48">
        <v>7683</v>
      </c>
      <c r="F844" s="50">
        <v>5659348000</v>
      </c>
      <c r="G844" s="50">
        <v>20073002000</v>
      </c>
      <c r="H844" s="41"/>
      <c r="I844" s="35"/>
      <c r="K844" s="23"/>
    </row>
    <row r="845" spans="1:11" x14ac:dyDescent="0.25">
      <c r="A845" s="48">
        <v>15</v>
      </c>
      <c r="B845" s="48" t="s">
        <v>176</v>
      </c>
      <c r="C845" s="57" t="s">
        <v>635</v>
      </c>
      <c r="D845" s="48">
        <v>107</v>
      </c>
      <c r="E845" s="48">
        <v>2763</v>
      </c>
      <c r="F845" s="50">
        <v>813866000</v>
      </c>
      <c r="G845" s="50">
        <v>1872765000</v>
      </c>
      <c r="H845" s="41"/>
      <c r="I845" s="35"/>
      <c r="K845" s="23"/>
    </row>
    <row r="846" spans="1:11" x14ac:dyDescent="0.25">
      <c r="A846" s="48">
        <v>15</v>
      </c>
      <c r="B846" s="48" t="s">
        <v>177</v>
      </c>
      <c r="C846" s="57" t="s">
        <v>507</v>
      </c>
      <c r="D846" s="48">
        <v>176</v>
      </c>
      <c r="E846" s="48">
        <v>3470</v>
      </c>
      <c r="F846" s="50">
        <v>1087441000</v>
      </c>
      <c r="G846" s="50">
        <v>2602965000</v>
      </c>
      <c r="H846" s="41"/>
      <c r="I846" s="35"/>
      <c r="K846" s="23"/>
    </row>
    <row r="847" spans="1:11" ht="24" x14ac:dyDescent="0.25">
      <c r="A847" s="48">
        <v>15</v>
      </c>
      <c r="B847" s="48" t="s">
        <v>177</v>
      </c>
      <c r="C847" s="57" t="s">
        <v>636</v>
      </c>
      <c r="D847" s="48">
        <v>457</v>
      </c>
      <c r="E847" s="48">
        <v>15442</v>
      </c>
      <c r="F847" s="50">
        <v>2367956000</v>
      </c>
      <c r="G847" s="50">
        <v>5481321000</v>
      </c>
      <c r="H847" s="41"/>
      <c r="I847" s="35"/>
      <c r="K847" s="23"/>
    </row>
    <row r="848" spans="1:11" x14ac:dyDescent="0.25">
      <c r="A848" s="48">
        <v>15</v>
      </c>
      <c r="B848" s="48" t="s">
        <v>102</v>
      </c>
      <c r="C848" s="57" t="s">
        <v>637</v>
      </c>
      <c r="D848" s="48">
        <v>232</v>
      </c>
      <c r="E848" s="48">
        <v>9554</v>
      </c>
      <c r="F848" s="50">
        <v>7592548000</v>
      </c>
      <c r="G848" s="50">
        <v>28474280000</v>
      </c>
      <c r="H848" s="41"/>
      <c r="I848" s="35"/>
      <c r="K848" s="23"/>
    </row>
    <row r="849" spans="1:11" ht="36" x14ac:dyDescent="0.25">
      <c r="A849" s="48">
        <v>15</v>
      </c>
      <c r="B849" s="48" t="s">
        <v>178</v>
      </c>
      <c r="C849" s="57" t="s">
        <v>638</v>
      </c>
      <c r="D849" s="48">
        <v>1759</v>
      </c>
      <c r="E849" s="48">
        <v>17293</v>
      </c>
      <c r="F849" s="50">
        <v>11872610000</v>
      </c>
      <c r="G849" s="50">
        <v>32650769000</v>
      </c>
      <c r="H849" s="41"/>
      <c r="I849" s="35"/>
      <c r="K849" s="23"/>
    </row>
    <row r="850" spans="1:11" x14ac:dyDescent="0.25">
      <c r="A850" s="48">
        <v>15</v>
      </c>
      <c r="B850" s="48" t="s">
        <v>178</v>
      </c>
      <c r="C850" s="57" t="s">
        <v>639</v>
      </c>
      <c r="D850" s="48">
        <v>594</v>
      </c>
      <c r="E850" s="48">
        <v>1744</v>
      </c>
      <c r="F850" s="50">
        <v>427647000</v>
      </c>
      <c r="G850" s="50">
        <v>654555000</v>
      </c>
      <c r="H850" s="41"/>
      <c r="I850" s="35"/>
      <c r="K850" s="23"/>
    </row>
    <row r="851" spans="1:11" x14ac:dyDescent="0.25">
      <c r="A851" s="48">
        <v>15</v>
      </c>
      <c r="B851" s="48" t="s">
        <v>179</v>
      </c>
      <c r="C851" s="57" t="s">
        <v>640</v>
      </c>
      <c r="D851" s="48">
        <v>59</v>
      </c>
      <c r="E851" s="48">
        <v>1382</v>
      </c>
      <c r="F851" s="50">
        <v>573464000</v>
      </c>
      <c r="G851" s="50">
        <v>2355139000</v>
      </c>
      <c r="H851" s="41"/>
      <c r="I851" s="35"/>
      <c r="K851" s="23"/>
    </row>
    <row r="852" spans="1:11" x14ac:dyDescent="0.25">
      <c r="A852" s="48">
        <v>15</v>
      </c>
      <c r="B852" s="48" t="s">
        <v>179</v>
      </c>
      <c r="C852" s="57" t="s">
        <v>333</v>
      </c>
      <c r="D852" s="48">
        <v>169</v>
      </c>
      <c r="E852" s="48">
        <v>9957</v>
      </c>
      <c r="F852" s="50">
        <v>8219153000</v>
      </c>
      <c r="G852" s="50">
        <v>30760114000</v>
      </c>
      <c r="H852" s="41"/>
      <c r="I852" s="35"/>
      <c r="K852" s="23"/>
    </row>
    <row r="853" spans="1:11" ht="24" x14ac:dyDescent="0.25">
      <c r="A853" s="48">
        <v>15</v>
      </c>
      <c r="B853" s="48" t="s">
        <v>179</v>
      </c>
      <c r="C853" s="57" t="s">
        <v>641</v>
      </c>
      <c r="D853" s="48">
        <v>144</v>
      </c>
      <c r="E853" s="48">
        <v>1089</v>
      </c>
      <c r="F853" s="50">
        <v>385904000</v>
      </c>
      <c r="G853" s="50">
        <v>1090526000</v>
      </c>
      <c r="H853" s="41"/>
      <c r="I853" s="35"/>
      <c r="K853" s="23"/>
    </row>
    <row r="854" spans="1:11" x14ac:dyDescent="0.25">
      <c r="A854" s="48">
        <v>15</v>
      </c>
      <c r="B854" s="48" t="s">
        <v>179</v>
      </c>
      <c r="C854" s="57" t="s">
        <v>642</v>
      </c>
      <c r="D854" s="48">
        <v>6</v>
      </c>
      <c r="E854" s="48">
        <v>153</v>
      </c>
      <c r="F854" s="50">
        <v>180636000</v>
      </c>
      <c r="G854" s="50">
        <v>255786000</v>
      </c>
      <c r="H854" s="41"/>
      <c r="I854" s="35"/>
      <c r="K854" s="23"/>
    </row>
    <row r="855" spans="1:11" x14ac:dyDescent="0.25">
      <c r="A855" s="48">
        <v>15</v>
      </c>
      <c r="B855" s="48" t="s">
        <v>180</v>
      </c>
      <c r="C855" s="57" t="s">
        <v>643</v>
      </c>
      <c r="D855" s="48">
        <v>10457</v>
      </c>
      <c r="E855" s="48">
        <v>49883</v>
      </c>
      <c r="F855" s="50">
        <v>11178555000</v>
      </c>
      <c r="G855" s="50">
        <v>24102129000</v>
      </c>
      <c r="H855" s="41"/>
      <c r="I855" s="35"/>
      <c r="K855" s="23"/>
    </row>
    <row r="856" spans="1:11" x14ac:dyDescent="0.25">
      <c r="A856" s="48">
        <v>15</v>
      </c>
      <c r="B856" s="48" t="s">
        <v>180</v>
      </c>
      <c r="C856" s="57" t="s">
        <v>644</v>
      </c>
      <c r="D856" s="48">
        <v>896</v>
      </c>
      <c r="E856" s="48">
        <v>5104</v>
      </c>
      <c r="F856" s="50">
        <v>1171632000</v>
      </c>
      <c r="G856" s="50">
        <v>2022802000</v>
      </c>
      <c r="H856" s="41"/>
      <c r="I856" s="35"/>
      <c r="K856" s="23"/>
    </row>
    <row r="857" spans="1:11" x14ac:dyDescent="0.25">
      <c r="A857" s="48">
        <v>15</v>
      </c>
      <c r="B857" s="48" t="s">
        <v>180</v>
      </c>
      <c r="C857" s="57" t="s">
        <v>337</v>
      </c>
      <c r="D857" s="48">
        <v>208</v>
      </c>
      <c r="E857" s="48">
        <v>6258</v>
      </c>
      <c r="F857" s="50">
        <v>2571823000</v>
      </c>
      <c r="G857" s="50">
        <v>4859001000</v>
      </c>
      <c r="H857" s="41"/>
      <c r="I857" s="35"/>
      <c r="K857" s="23"/>
    </row>
    <row r="858" spans="1:11" x14ac:dyDescent="0.25">
      <c r="A858" s="48">
        <v>15</v>
      </c>
      <c r="B858" s="48" t="s">
        <v>181</v>
      </c>
      <c r="C858" s="57" t="s">
        <v>645</v>
      </c>
      <c r="D858" s="48">
        <v>39</v>
      </c>
      <c r="E858" s="48">
        <v>15487</v>
      </c>
      <c r="F858" s="50">
        <v>15548581000</v>
      </c>
      <c r="G858" s="50">
        <v>30992241000</v>
      </c>
      <c r="H858" s="41"/>
      <c r="I858" s="35"/>
      <c r="K858" s="23"/>
    </row>
    <row r="859" spans="1:11" ht="24" x14ac:dyDescent="0.25">
      <c r="A859" s="48">
        <v>15</v>
      </c>
      <c r="B859" s="48" t="s">
        <v>182</v>
      </c>
      <c r="C859" s="57" t="s">
        <v>646</v>
      </c>
      <c r="D859" s="48">
        <v>241</v>
      </c>
      <c r="E859" s="48">
        <v>7532</v>
      </c>
      <c r="F859" s="50">
        <v>3466009000</v>
      </c>
      <c r="G859" s="50">
        <v>6444972000</v>
      </c>
      <c r="H859" s="41"/>
      <c r="I859" s="35"/>
      <c r="K859" s="23"/>
    </row>
    <row r="860" spans="1:11" x14ac:dyDescent="0.25">
      <c r="A860" s="48">
        <v>15</v>
      </c>
      <c r="B860" s="48" t="s">
        <v>183</v>
      </c>
      <c r="C860" s="57" t="s">
        <v>647</v>
      </c>
      <c r="D860" s="48">
        <v>1004</v>
      </c>
      <c r="E860" s="48">
        <v>8419</v>
      </c>
      <c r="F860" s="50">
        <v>2253928000</v>
      </c>
      <c r="G860" s="50">
        <v>5607934000</v>
      </c>
      <c r="H860" s="41"/>
      <c r="I860" s="35"/>
      <c r="K860" s="23"/>
    </row>
    <row r="861" spans="1:11" x14ac:dyDescent="0.25">
      <c r="A861" s="48">
        <v>15</v>
      </c>
      <c r="B861" s="48" t="s">
        <v>184</v>
      </c>
      <c r="C861" s="57" t="s">
        <v>648</v>
      </c>
      <c r="D861" s="48">
        <v>64</v>
      </c>
      <c r="E861" s="48">
        <v>1991</v>
      </c>
      <c r="F861" s="50">
        <v>1431585000</v>
      </c>
      <c r="G861" s="50">
        <v>3743911000</v>
      </c>
      <c r="H861" s="41"/>
      <c r="I861" s="35"/>
      <c r="K861" s="23"/>
    </row>
    <row r="862" spans="1:11" x14ac:dyDescent="0.25">
      <c r="A862" s="48">
        <v>15</v>
      </c>
      <c r="B862" s="48" t="s">
        <v>184</v>
      </c>
      <c r="C862" s="57" t="s">
        <v>649</v>
      </c>
      <c r="D862" s="48">
        <v>258</v>
      </c>
      <c r="E862" s="48">
        <v>2264</v>
      </c>
      <c r="F862" s="50">
        <v>1069208000</v>
      </c>
      <c r="G862" s="50">
        <v>3611215000</v>
      </c>
      <c r="H862" s="41"/>
      <c r="I862" s="35"/>
      <c r="K862" s="23"/>
    </row>
    <row r="863" spans="1:11" x14ac:dyDescent="0.25">
      <c r="A863" s="48">
        <v>15</v>
      </c>
      <c r="B863" s="48" t="s">
        <v>184</v>
      </c>
      <c r="C863" s="57" t="s">
        <v>650</v>
      </c>
      <c r="D863" s="48">
        <v>183</v>
      </c>
      <c r="E863" s="48">
        <v>2507</v>
      </c>
      <c r="F863" s="50">
        <v>431868000</v>
      </c>
      <c r="G863" s="50">
        <v>1041940000</v>
      </c>
      <c r="H863" s="41"/>
      <c r="I863" s="35"/>
      <c r="K863" s="23"/>
    </row>
    <row r="864" spans="1:11" x14ac:dyDescent="0.25">
      <c r="A864" s="48">
        <v>15</v>
      </c>
      <c r="B864" s="48" t="s">
        <v>184</v>
      </c>
      <c r="C864" s="57" t="s">
        <v>651</v>
      </c>
      <c r="D864" s="48">
        <v>4</v>
      </c>
      <c r="E864" s="48">
        <v>331</v>
      </c>
      <c r="F864" s="50">
        <v>1360791000</v>
      </c>
      <c r="G864" s="50">
        <v>2053469000</v>
      </c>
      <c r="H864" s="41"/>
      <c r="I864" s="35"/>
      <c r="K864" s="23"/>
    </row>
    <row r="865" spans="1:11" x14ac:dyDescent="0.25">
      <c r="A865" s="48">
        <v>15</v>
      </c>
      <c r="B865" s="48" t="s">
        <v>185</v>
      </c>
      <c r="C865" s="57" t="s">
        <v>652</v>
      </c>
      <c r="D865" s="48">
        <v>134</v>
      </c>
      <c r="E865" s="48">
        <v>3706</v>
      </c>
      <c r="F865" s="50">
        <v>5175418000</v>
      </c>
      <c r="G865" s="50">
        <v>8324621000</v>
      </c>
      <c r="H865" s="41"/>
      <c r="I865" s="35"/>
      <c r="K865" s="23"/>
    </row>
    <row r="866" spans="1:11" x14ac:dyDescent="0.25">
      <c r="A866" s="48">
        <v>15</v>
      </c>
      <c r="B866" s="48" t="s">
        <v>185</v>
      </c>
      <c r="C866" s="57" t="s">
        <v>653</v>
      </c>
      <c r="D866" s="48">
        <v>31</v>
      </c>
      <c r="E866" s="48">
        <v>842</v>
      </c>
      <c r="F866" s="50">
        <v>423924000</v>
      </c>
      <c r="G866" s="50">
        <v>923401000</v>
      </c>
      <c r="H866" s="41"/>
      <c r="I866" s="35"/>
      <c r="K866" s="23"/>
    </row>
    <row r="867" spans="1:11" x14ac:dyDescent="0.25">
      <c r="A867" s="48">
        <v>15</v>
      </c>
      <c r="B867" s="48" t="s">
        <v>1168</v>
      </c>
      <c r="C867" s="57" t="s">
        <v>654</v>
      </c>
      <c r="D867" s="48">
        <v>1709</v>
      </c>
      <c r="E867" s="48">
        <v>17043</v>
      </c>
      <c r="F867" s="50">
        <v>9304201000</v>
      </c>
      <c r="G867" s="50">
        <v>20243241000</v>
      </c>
      <c r="H867" s="41"/>
      <c r="I867" s="35"/>
      <c r="K867" s="23"/>
    </row>
    <row r="868" spans="1:11" x14ac:dyDescent="0.25">
      <c r="A868" s="48">
        <v>15</v>
      </c>
      <c r="B868" s="48" t="s">
        <v>1169</v>
      </c>
      <c r="C868" s="57" t="s">
        <v>655</v>
      </c>
      <c r="D868" s="48">
        <v>7</v>
      </c>
      <c r="E868" s="48">
        <v>591</v>
      </c>
      <c r="F868" s="50">
        <v>361136000</v>
      </c>
      <c r="G868" s="50">
        <v>800442000</v>
      </c>
      <c r="H868" s="41"/>
      <c r="I868" s="35"/>
      <c r="K868" s="23"/>
    </row>
    <row r="869" spans="1:11" x14ac:dyDescent="0.25">
      <c r="A869" s="48">
        <v>15</v>
      </c>
      <c r="B869" s="48" t="s">
        <v>1169</v>
      </c>
      <c r="C869" s="57" t="s">
        <v>656</v>
      </c>
      <c r="D869" s="48">
        <v>16</v>
      </c>
      <c r="E869" s="48">
        <v>4281</v>
      </c>
      <c r="F869" s="50">
        <v>1913984000</v>
      </c>
      <c r="G869" s="50">
        <v>2711804000</v>
      </c>
      <c r="H869" s="41"/>
      <c r="I869" s="35"/>
      <c r="K869" s="23"/>
    </row>
    <row r="870" spans="1:11" x14ac:dyDescent="0.25">
      <c r="A870" s="48">
        <v>15</v>
      </c>
      <c r="B870" s="48" t="s">
        <v>186</v>
      </c>
      <c r="C870" s="57" t="s">
        <v>657</v>
      </c>
      <c r="D870" s="48">
        <v>12</v>
      </c>
      <c r="E870" s="48">
        <v>179</v>
      </c>
      <c r="F870" s="50">
        <v>130871000</v>
      </c>
      <c r="G870" s="50">
        <v>226333000</v>
      </c>
      <c r="H870" s="41"/>
      <c r="I870" s="35"/>
      <c r="K870" s="23"/>
    </row>
    <row r="871" spans="1:11" x14ac:dyDescent="0.25">
      <c r="A871" s="48">
        <v>15</v>
      </c>
      <c r="B871" s="48" t="s">
        <v>186</v>
      </c>
      <c r="C871" s="57" t="s">
        <v>658</v>
      </c>
      <c r="D871" s="48">
        <v>41</v>
      </c>
      <c r="E871" s="48">
        <v>341</v>
      </c>
      <c r="F871" s="50">
        <v>176446000</v>
      </c>
      <c r="G871" s="50">
        <v>264980000</v>
      </c>
      <c r="H871" s="41"/>
      <c r="I871" s="35"/>
      <c r="K871" s="23"/>
    </row>
    <row r="872" spans="1:11" x14ac:dyDescent="0.25">
      <c r="A872" s="48">
        <v>15</v>
      </c>
      <c r="B872" s="48" t="s">
        <v>186</v>
      </c>
      <c r="C872" s="57" t="s">
        <v>348</v>
      </c>
      <c r="D872" s="48">
        <v>5</v>
      </c>
      <c r="E872" s="48">
        <v>154</v>
      </c>
      <c r="F872" s="50">
        <v>74881000</v>
      </c>
      <c r="G872" s="50">
        <v>119288000</v>
      </c>
      <c r="H872" s="41"/>
      <c r="I872" s="35"/>
      <c r="K872" s="23"/>
    </row>
    <row r="873" spans="1:11" x14ac:dyDescent="0.25">
      <c r="A873" s="48">
        <v>15</v>
      </c>
      <c r="B873" s="48" t="s">
        <v>186</v>
      </c>
      <c r="C873" s="57" t="s">
        <v>659</v>
      </c>
      <c r="D873" s="48">
        <v>114</v>
      </c>
      <c r="E873" s="48">
        <v>1212</v>
      </c>
      <c r="F873" s="50">
        <v>947904000</v>
      </c>
      <c r="G873" s="50">
        <v>3361308000</v>
      </c>
      <c r="H873" s="41"/>
      <c r="I873" s="35"/>
      <c r="K873" s="23"/>
    </row>
    <row r="874" spans="1:11" ht="24" x14ac:dyDescent="0.25">
      <c r="A874" s="48">
        <v>15</v>
      </c>
      <c r="B874" s="48" t="s">
        <v>186</v>
      </c>
      <c r="C874" s="57" t="s">
        <v>660</v>
      </c>
      <c r="D874" s="48">
        <v>24</v>
      </c>
      <c r="E874" s="48">
        <v>227</v>
      </c>
      <c r="F874" s="50">
        <v>52526000</v>
      </c>
      <c r="G874" s="50">
        <v>98291000</v>
      </c>
      <c r="H874" s="41"/>
      <c r="I874" s="35"/>
      <c r="K874" s="23"/>
    </row>
    <row r="875" spans="1:11" x14ac:dyDescent="0.25">
      <c r="A875" s="48">
        <v>15</v>
      </c>
      <c r="B875" s="48" t="s">
        <v>186</v>
      </c>
      <c r="C875" s="57" t="s">
        <v>661</v>
      </c>
      <c r="D875" s="48">
        <v>260</v>
      </c>
      <c r="E875" s="48">
        <v>2076</v>
      </c>
      <c r="F875" s="50">
        <v>1099995000</v>
      </c>
      <c r="G875" s="50">
        <v>1186252000</v>
      </c>
      <c r="H875" s="41"/>
      <c r="I875" s="35"/>
      <c r="K875" s="23"/>
    </row>
    <row r="876" spans="1:11" ht="24" x14ac:dyDescent="0.25">
      <c r="A876" s="48">
        <v>15</v>
      </c>
      <c r="B876" s="48" t="s">
        <v>186</v>
      </c>
      <c r="C876" s="57" t="s">
        <v>662</v>
      </c>
      <c r="D876" s="48">
        <v>8</v>
      </c>
      <c r="E876" s="48">
        <v>379</v>
      </c>
      <c r="F876" s="50">
        <v>556037000</v>
      </c>
      <c r="G876" s="50">
        <v>949685000</v>
      </c>
      <c r="H876" s="41"/>
      <c r="I876" s="35"/>
      <c r="K876" s="23"/>
    </row>
    <row r="877" spans="1:11" x14ac:dyDescent="0.25">
      <c r="A877" s="48">
        <v>15</v>
      </c>
      <c r="B877" s="48" t="s">
        <v>186</v>
      </c>
      <c r="C877" s="57" t="s">
        <v>663</v>
      </c>
      <c r="D877" s="48">
        <v>194</v>
      </c>
      <c r="E877" s="48">
        <v>2558</v>
      </c>
      <c r="F877" s="50">
        <v>2999214000</v>
      </c>
      <c r="G877" s="50">
        <v>5684416000</v>
      </c>
      <c r="H877" s="41"/>
      <c r="I877" s="35"/>
      <c r="K877" s="23"/>
    </row>
    <row r="878" spans="1:11" x14ac:dyDescent="0.25">
      <c r="A878" s="48">
        <v>15</v>
      </c>
      <c r="B878" s="48" t="s">
        <v>186</v>
      </c>
      <c r="C878" s="57" t="s">
        <v>664</v>
      </c>
      <c r="D878" s="48">
        <v>5076</v>
      </c>
      <c r="E878" s="48">
        <v>20681</v>
      </c>
      <c r="F878" s="50">
        <v>9544034000</v>
      </c>
      <c r="G878" s="50">
        <v>13210844000</v>
      </c>
      <c r="H878" s="41"/>
      <c r="I878" s="35"/>
      <c r="K878" s="23"/>
    </row>
    <row r="879" spans="1:11" x14ac:dyDescent="0.25">
      <c r="A879" s="48">
        <v>16</v>
      </c>
      <c r="B879" s="48" t="s">
        <v>175</v>
      </c>
      <c r="C879" s="57" t="s">
        <v>665</v>
      </c>
      <c r="D879" s="48">
        <v>7</v>
      </c>
      <c r="E879" s="48">
        <v>4380</v>
      </c>
      <c r="F879" s="50">
        <v>15364269000</v>
      </c>
      <c r="G879" s="50">
        <v>18361200000</v>
      </c>
      <c r="H879" s="41"/>
      <c r="I879" s="35"/>
      <c r="K879" s="23"/>
    </row>
    <row r="880" spans="1:11" ht="24" x14ac:dyDescent="0.25">
      <c r="A880" s="48">
        <v>16</v>
      </c>
      <c r="B880" s="48" t="s">
        <v>175</v>
      </c>
      <c r="C880" s="57" t="s">
        <v>666</v>
      </c>
      <c r="D880" s="48">
        <v>79</v>
      </c>
      <c r="E880" s="48">
        <v>1898</v>
      </c>
      <c r="F880" s="50">
        <v>400971000</v>
      </c>
      <c r="G880" s="50">
        <v>571112000</v>
      </c>
      <c r="H880" s="41"/>
      <c r="I880" s="35"/>
      <c r="K880" s="23"/>
    </row>
    <row r="881" spans="1:11" x14ac:dyDescent="0.25">
      <c r="A881" s="48">
        <v>16</v>
      </c>
      <c r="B881" s="48" t="s">
        <v>175</v>
      </c>
      <c r="C881" s="57" t="s">
        <v>667</v>
      </c>
      <c r="D881" s="48">
        <v>31</v>
      </c>
      <c r="E881" s="48">
        <v>1947</v>
      </c>
      <c r="F881" s="50">
        <v>1241077000</v>
      </c>
      <c r="G881" s="50">
        <v>2826776000</v>
      </c>
      <c r="H881" s="41"/>
      <c r="I881" s="35"/>
      <c r="K881" s="23"/>
    </row>
    <row r="882" spans="1:11" x14ac:dyDescent="0.25">
      <c r="A882" s="48">
        <v>17</v>
      </c>
      <c r="B882" s="48" t="s">
        <v>175</v>
      </c>
      <c r="C882" s="57" t="s">
        <v>668</v>
      </c>
      <c r="D882" s="48">
        <v>125</v>
      </c>
      <c r="E882" s="48">
        <v>5390</v>
      </c>
      <c r="F882" s="50">
        <v>2237131000</v>
      </c>
      <c r="G882" s="50">
        <v>8415251000</v>
      </c>
      <c r="H882" s="41"/>
      <c r="I882" s="35"/>
      <c r="K882" s="23"/>
    </row>
    <row r="883" spans="1:11" x14ac:dyDescent="0.25">
      <c r="A883" s="48">
        <v>17</v>
      </c>
      <c r="B883" s="48" t="s">
        <v>175</v>
      </c>
      <c r="C883" s="57" t="s">
        <v>669</v>
      </c>
      <c r="D883" s="48">
        <v>42</v>
      </c>
      <c r="E883" s="48">
        <v>839</v>
      </c>
      <c r="F883" s="50">
        <v>104146000</v>
      </c>
      <c r="G883" s="50">
        <v>168170000</v>
      </c>
      <c r="H883" s="41"/>
      <c r="I883" s="35"/>
      <c r="K883" s="23"/>
    </row>
    <row r="884" spans="1:11" x14ac:dyDescent="0.25">
      <c r="A884" s="48">
        <v>17</v>
      </c>
      <c r="B884" s="48" t="s">
        <v>175</v>
      </c>
      <c r="C884" s="57" t="s">
        <v>670</v>
      </c>
      <c r="D884" s="48">
        <v>49</v>
      </c>
      <c r="E884" s="48">
        <v>1346</v>
      </c>
      <c r="F884" s="50">
        <v>1251468000</v>
      </c>
      <c r="G884" s="50">
        <v>4688405000</v>
      </c>
      <c r="H884" s="41"/>
      <c r="I884" s="35"/>
      <c r="K884" s="23"/>
    </row>
    <row r="885" spans="1:11" x14ac:dyDescent="0.25">
      <c r="A885" s="48">
        <v>17</v>
      </c>
      <c r="B885" s="48" t="s">
        <v>175</v>
      </c>
      <c r="C885" s="57" t="s">
        <v>671</v>
      </c>
      <c r="D885" s="48">
        <v>165</v>
      </c>
      <c r="E885" s="48">
        <v>902</v>
      </c>
      <c r="F885" s="50">
        <v>343450000</v>
      </c>
      <c r="G885" s="50">
        <v>698715000</v>
      </c>
      <c r="H885" s="41"/>
      <c r="I885" s="35"/>
      <c r="K885" s="23"/>
    </row>
    <row r="886" spans="1:11" x14ac:dyDescent="0.25">
      <c r="A886" s="48">
        <v>17</v>
      </c>
      <c r="B886" s="48" t="s">
        <v>175</v>
      </c>
      <c r="C886" s="57" t="s">
        <v>672</v>
      </c>
      <c r="D886" s="48">
        <v>397</v>
      </c>
      <c r="E886" s="48">
        <v>42575</v>
      </c>
      <c r="F886" s="50">
        <v>13586047000</v>
      </c>
      <c r="G886" s="50">
        <v>30002366000</v>
      </c>
      <c r="H886" s="41"/>
      <c r="I886" s="35"/>
      <c r="K886" s="23"/>
    </row>
    <row r="887" spans="1:11" x14ac:dyDescent="0.25">
      <c r="A887" s="48">
        <v>17</v>
      </c>
      <c r="B887" s="48" t="s">
        <v>175</v>
      </c>
      <c r="C887" s="57" t="s">
        <v>673</v>
      </c>
      <c r="D887" s="48">
        <v>11</v>
      </c>
      <c r="E887" s="48">
        <v>68</v>
      </c>
      <c r="F887" s="50">
        <v>30759000</v>
      </c>
      <c r="G887" s="50">
        <v>70432000</v>
      </c>
      <c r="H887" s="41"/>
      <c r="I887" s="35"/>
      <c r="K887" s="23"/>
    </row>
    <row r="888" spans="1:11" x14ac:dyDescent="0.25">
      <c r="A888" s="48">
        <v>17</v>
      </c>
      <c r="B888" s="48" t="s">
        <v>175</v>
      </c>
      <c r="C888" s="57" t="s">
        <v>674</v>
      </c>
      <c r="D888" s="48">
        <v>81</v>
      </c>
      <c r="E888" s="48">
        <v>606</v>
      </c>
      <c r="F888" s="50">
        <v>149656000</v>
      </c>
      <c r="G888" s="50">
        <v>499108000</v>
      </c>
      <c r="H888" s="41"/>
      <c r="I888" s="35"/>
      <c r="K888" s="23"/>
    </row>
    <row r="889" spans="1:11" ht="24" x14ac:dyDescent="0.25">
      <c r="A889" s="48">
        <v>17</v>
      </c>
      <c r="B889" s="48" t="s">
        <v>175</v>
      </c>
      <c r="C889" s="57" t="s">
        <v>675</v>
      </c>
      <c r="D889" s="48">
        <v>148</v>
      </c>
      <c r="E889" s="48">
        <v>1915</v>
      </c>
      <c r="F889" s="50">
        <v>486665000</v>
      </c>
      <c r="G889" s="50">
        <v>857283000</v>
      </c>
      <c r="H889" s="41"/>
      <c r="I889" s="35"/>
      <c r="K889" s="23"/>
    </row>
    <row r="890" spans="1:11" x14ac:dyDescent="0.25">
      <c r="A890" s="48">
        <v>17</v>
      </c>
      <c r="B890" s="48" t="s">
        <v>175</v>
      </c>
      <c r="C890" s="57" t="s">
        <v>676</v>
      </c>
      <c r="D890" s="48">
        <v>25</v>
      </c>
      <c r="E890" s="48">
        <v>218</v>
      </c>
      <c r="F890" s="50">
        <v>73588000</v>
      </c>
      <c r="G890" s="50">
        <v>134252000</v>
      </c>
      <c r="H890" s="41"/>
      <c r="I890" s="35"/>
      <c r="K890" s="23"/>
    </row>
    <row r="891" spans="1:11" x14ac:dyDescent="0.25">
      <c r="A891" s="48">
        <v>17</v>
      </c>
      <c r="B891" s="48" t="s">
        <v>175</v>
      </c>
      <c r="C891" s="57" t="s">
        <v>677</v>
      </c>
      <c r="D891" s="48">
        <v>490</v>
      </c>
      <c r="E891" s="48">
        <v>5270</v>
      </c>
      <c r="F891" s="50">
        <v>2390976000</v>
      </c>
      <c r="G891" s="50">
        <v>5248659000</v>
      </c>
      <c r="H891" s="41"/>
      <c r="I891" s="35"/>
      <c r="K891" s="23"/>
    </row>
    <row r="892" spans="1:11" x14ac:dyDescent="0.25">
      <c r="A892" s="48">
        <v>17</v>
      </c>
      <c r="B892" s="48" t="s">
        <v>175</v>
      </c>
      <c r="C892" s="57" t="s">
        <v>524</v>
      </c>
      <c r="D892" s="48">
        <v>96</v>
      </c>
      <c r="E892" s="48">
        <v>1592</v>
      </c>
      <c r="F892" s="50">
        <v>447740000</v>
      </c>
      <c r="G892" s="50">
        <v>824712000</v>
      </c>
      <c r="H892" s="41"/>
      <c r="I892" s="35"/>
      <c r="K892" s="23"/>
    </row>
    <row r="893" spans="1:11" ht="24" x14ac:dyDescent="0.25">
      <c r="A893" s="48">
        <v>17</v>
      </c>
      <c r="B893" s="48" t="s">
        <v>175</v>
      </c>
      <c r="C893" s="57" t="s">
        <v>678</v>
      </c>
      <c r="D893" s="48">
        <v>1520</v>
      </c>
      <c r="E893" s="48">
        <v>30048</v>
      </c>
      <c r="F893" s="50">
        <v>12375742000</v>
      </c>
      <c r="G893" s="50">
        <v>27687046000</v>
      </c>
      <c r="H893" s="41"/>
      <c r="I893" s="35"/>
      <c r="K893" s="23"/>
    </row>
    <row r="894" spans="1:11" ht="24" x14ac:dyDescent="0.25">
      <c r="A894" s="48">
        <v>17</v>
      </c>
      <c r="B894" s="48" t="s">
        <v>175</v>
      </c>
      <c r="C894" s="57" t="s">
        <v>679</v>
      </c>
      <c r="D894" s="48">
        <v>2102</v>
      </c>
      <c r="E894" s="48">
        <v>16980</v>
      </c>
      <c r="F894" s="50">
        <v>5513546000</v>
      </c>
      <c r="G894" s="50">
        <v>12483464000</v>
      </c>
      <c r="H894" s="41"/>
      <c r="I894" s="35"/>
      <c r="K894" s="23"/>
    </row>
    <row r="895" spans="1:11" x14ac:dyDescent="0.25">
      <c r="A895" s="48">
        <v>17</v>
      </c>
      <c r="B895" s="48" t="s">
        <v>175</v>
      </c>
      <c r="C895" s="57" t="s">
        <v>680</v>
      </c>
      <c r="D895" s="48">
        <v>243</v>
      </c>
      <c r="E895" s="48">
        <v>12779</v>
      </c>
      <c r="F895" s="50">
        <v>8397064000</v>
      </c>
      <c r="G895" s="50">
        <v>27017011000</v>
      </c>
      <c r="H895" s="41"/>
      <c r="I895" s="35"/>
      <c r="K895" s="23"/>
    </row>
    <row r="896" spans="1:11" x14ac:dyDescent="0.25">
      <c r="A896" s="48">
        <v>17</v>
      </c>
      <c r="B896" s="48" t="s">
        <v>176</v>
      </c>
      <c r="C896" s="57" t="s">
        <v>689</v>
      </c>
      <c r="D896" s="48">
        <v>10</v>
      </c>
      <c r="E896" s="48">
        <v>56</v>
      </c>
      <c r="F896" s="50">
        <v>16745000</v>
      </c>
      <c r="G896" s="50">
        <v>49684000</v>
      </c>
      <c r="H896" s="41"/>
      <c r="I896" s="35"/>
      <c r="K896" s="23"/>
    </row>
    <row r="897" spans="1:11" x14ac:dyDescent="0.25">
      <c r="A897" s="48">
        <v>17</v>
      </c>
      <c r="B897" s="48" t="s">
        <v>176</v>
      </c>
      <c r="C897" s="57" t="s">
        <v>690</v>
      </c>
      <c r="D897" s="48">
        <v>22</v>
      </c>
      <c r="E897" s="48">
        <v>502</v>
      </c>
      <c r="F897" s="50">
        <v>117964000</v>
      </c>
      <c r="G897" s="50">
        <v>251334000</v>
      </c>
      <c r="H897" s="41"/>
      <c r="I897" s="35"/>
      <c r="K897" s="23"/>
    </row>
    <row r="898" spans="1:11" x14ac:dyDescent="0.25">
      <c r="A898" s="48">
        <v>17</v>
      </c>
      <c r="B898" s="48" t="s">
        <v>176</v>
      </c>
      <c r="C898" s="57" t="s">
        <v>691</v>
      </c>
      <c r="D898" s="48">
        <v>23</v>
      </c>
      <c r="E898" s="48">
        <v>791</v>
      </c>
      <c r="F898" s="50">
        <v>345348000</v>
      </c>
      <c r="G898" s="50">
        <v>717506000</v>
      </c>
      <c r="H898" s="41"/>
      <c r="I898" s="35"/>
      <c r="K898" s="23"/>
    </row>
    <row r="899" spans="1:11" x14ac:dyDescent="0.25">
      <c r="A899" s="48">
        <v>17</v>
      </c>
      <c r="B899" s="48" t="s">
        <v>176</v>
      </c>
      <c r="C899" s="57" t="s">
        <v>692</v>
      </c>
      <c r="D899" s="48">
        <v>45</v>
      </c>
      <c r="E899" s="48">
        <v>238</v>
      </c>
      <c r="F899" s="50">
        <v>90356000</v>
      </c>
      <c r="G899" s="50">
        <v>189958000</v>
      </c>
      <c r="H899" s="41"/>
      <c r="I899" s="35"/>
      <c r="K899" s="23"/>
    </row>
    <row r="900" spans="1:11" x14ac:dyDescent="0.25">
      <c r="A900" s="48">
        <v>17</v>
      </c>
      <c r="B900" s="48" t="s">
        <v>176</v>
      </c>
      <c r="C900" s="57" t="s">
        <v>233</v>
      </c>
      <c r="D900" s="48">
        <v>28</v>
      </c>
      <c r="E900" s="48">
        <v>135</v>
      </c>
      <c r="F900" s="50">
        <v>46303000</v>
      </c>
      <c r="G900" s="50">
        <v>110541000</v>
      </c>
      <c r="H900" s="41"/>
      <c r="I900" s="35"/>
      <c r="K900" s="23"/>
    </row>
    <row r="901" spans="1:11" ht="24" x14ac:dyDescent="0.25">
      <c r="A901" s="48">
        <v>17</v>
      </c>
      <c r="B901" s="48" t="s">
        <v>176</v>
      </c>
      <c r="C901" s="57" t="s">
        <v>693</v>
      </c>
      <c r="D901" s="48">
        <v>135</v>
      </c>
      <c r="E901" s="48">
        <v>675</v>
      </c>
      <c r="F901" s="50">
        <v>104094000</v>
      </c>
      <c r="G901" s="50">
        <v>197445000</v>
      </c>
      <c r="H901" s="41"/>
      <c r="I901" s="35"/>
      <c r="K901" s="23"/>
    </row>
    <row r="902" spans="1:11" x14ac:dyDescent="0.25">
      <c r="A902" s="48">
        <v>17</v>
      </c>
      <c r="B902" s="48" t="s">
        <v>176</v>
      </c>
      <c r="C902" s="57" t="s">
        <v>694</v>
      </c>
      <c r="D902" s="48">
        <v>101</v>
      </c>
      <c r="E902" s="48">
        <v>912</v>
      </c>
      <c r="F902" s="50">
        <v>343770000</v>
      </c>
      <c r="G902" s="50">
        <v>1298530000</v>
      </c>
      <c r="H902" s="41"/>
      <c r="I902" s="35"/>
      <c r="K902" s="23"/>
    </row>
    <row r="903" spans="1:11" x14ac:dyDescent="0.25">
      <c r="A903" s="48">
        <v>17</v>
      </c>
      <c r="B903" s="48" t="s">
        <v>176</v>
      </c>
      <c r="C903" s="57" t="s">
        <v>695</v>
      </c>
      <c r="D903" s="48">
        <v>177</v>
      </c>
      <c r="E903" s="48">
        <v>797</v>
      </c>
      <c r="F903" s="50">
        <v>243267000</v>
      </c>
      <c r="G903" s="50">
        <v>520919000</v>
      </c>
      <c r="H903" s="41"/>
      <c r="I903" s="35"/>
      <c r="K903" s="23"/>
    </row>
    <row r="904" spans="1:11" x14ac:dyDescent="0.25">
      <c r="A904" s="48">
        <v>17</v>
      </c>
      <c r="B904" s="48" t="s">
        <v>176</v>
      </c>
      <c r="C904" s="57" t="s">
        <v>696</v>
      </c>
      <c r="D904" s="48">
        <v>36</v>
      </c>
      <c r="E904" s="48">
        <v>1883</v>
      </c>
      <c r="F904" s="50">
        <v>1691761000</v>
      </c>
      <c r="G904" s="50">
        <v>5823634000</v>
      </c>
      <c r="H904" s="41"/>
      <c r="I904" s="35"/>
      <c r="K904" s="23"/>
    </row>
    <row r="905" spans="1:11" x14ac:dyDescent="0.25">
      <c r="A905" s="48">
        <v>17</v>
      </c>
      <c r="B905" s="48" t="s">
        <v>176</v>
      </c>
      <c r="C905" s="57" t="s">
        <v>697</v>
      </c>
      <c r="D905" s="48">
        <v>244</v>
      </c>
      <c r="E905" s="48">
        <v>1508</v>
      </c>
      <c r="F905" s="50">
        <v>325854000</v>
      </c>
      <c r="G905" s="50">
        <v>853700000</v>
      </c>
      <c r="H905" s="41"/>
      <c r="I905" s="35"/>
      <c r="K905" s="23"/>
    </row>
    <row r="906" spans="1:11" x14ac:dyDescent="0.25">
      <c r="A906" s="48">
        <v>17</v>
      </c>
      <c r="B906" s="48" t="s">
        <v>176</v>
      </c>
      <c r="C906" s="57" t="s">
        <v>698</v>
      </c>
      <c r="D906" s="48">
        <v>4</v>
      </c>
      <c r="E906" s="48">
        <v>23</v>
      </c>
      <c r="F906" s="50">
        <v>2763000</v>
      </c>
      <c r="G906" s="50">
        <v>5856000</v>
      </c>
      <c r="H906" s="41"/>
      <c r="I906" s="35"/>
      <c r="K906" s="23"/>
    </row>
    <row r="907" spans="1:11" x14ac:dyDescent="0.25">
      <c r="A907" s="48">
        <v>17</v>
      </c>
      <c r="B907" s="48" t="s">
        <v>176</v>
      </c>
      <c r="C907" s="57" t="s">
        <v>713</v>
      </c>
      <c r="D907" s="48">
        <v>16</v>
      </c>
      <c r="E907" s="48">
        <v>310</v>
      </c>
      <c r="F907" s="50">
        <v>125812000</v>
      </c>
      <c r="G907" s="50">
        <v>214002000</v>
      </c>
      <c r="H907" s="41"/>
      <c r="I907" s="35"/>
      <c r="K907" s="23"/>
    </row>
    <row r="908" spans="1:11" x14ac:dyDescent="0.25">
      <c r="A908" s="48">
        <v>17</v>
      </c>
      <c r="B908" s="48" t="s">
        <v>176</v>
      </c>
      <c r="C908" s="57" t="s">
        <v>714</v>
      </c>
      <c r="D908" s="48">
        <v>134</v>
      </c>
      <c r="E908" s="48">
        <v>1433</v>
      </c>
      <c r="F908" s="50">
        <v>427982000</v>
      </c>
      <c r="G908" s="50">
        <v>839216000</v>
      </c>
      <c r="H908" s="41"/>
      <c r="I908" s="35"/>
      <c r="K908" s="23"/>
    </row>
    <row r="909" spans="1:11" ht="24" x14ac:dyDescent="0.25">
      <c r="A909" s="48">
        <v>17</v>
      </c>
      <c r="B909" s="48" t="s">
        <v>176</v>
      </c>
      <c r="C909" s="57" t="s">
        <v>715</v>
      </c>
      <c r="D909" s="48">
        <v>233</v>
      </c>
      <c r="E909" s="48">
        <v>931</v>
      </c>
      <c r="F909" s="50">
        <v>124510000</v>
      </c>
      <c r="G909" s="50">
        <v>151226000</v>
      </c>
      <c r="H909" s="41"/>
      <c r="I909" s="35"/>
      <c r="K909" s="23"/>
    </row>
    <row r="910" spans="1:11" ht="24" x14ac:dyDescent="0.25">
      <c r="A910" s="48">
        <v>17</v>
      </c>
      <c r="B910" s="48" t="s">
        <v>176</v>
      </c>
      <c r="C910" s="57" t="s">
        <v>716</v>
      </c>
      <c r="D910" s="48">
        <v>202</v>
      </c>
      <c r="E910" s="48">
        <v>2069</v>
      </c>
      <c r="F910" s="50">
        <v>772718000</v>
      </c>
      <c r="G910" s="50">
        <v>1598361000</v>
      </c>
      <c r="H910" s="41"/>
      <c r="I910" s="35"/>
      <c r="K910" s="23"/>
    </row>
    <row r="911" spans="1:11" x14ac:dyDescent="0.25">
      <c r="A911" s="48">
        <v>18</v>
      </c>
      <c r="B911" s="48" t="s">
        <v>175</v>
      </c>
      <c r="C911" s="57" t="s">
        <v>532</v>
      </c>
      <c r="D911" s="48">
        <v>177</v>
      </c>
      <c r="E911" s="48">
        <v>1167</v>
      </c>
      <c r="F911" s="50">
        <v>330887000</v>
      </c>
      <c r="G911" s="50">
        <v>666388000</v>
      </c>
      <c r="H911" s="41"/>
      <c r="I911" s="35"/>
      <c r="K911" s="23"/>
    </row>
    <row r="912" spans="1:11" ht="24" x14ac:dyDescent="0.25">
      <c r="A912" s="48">
        <v>18</v>
      </c>
      <c r="B912" s="48" t="s">
        <v>175</v>
      </c>
      <c r="C912" s="57" t="s">
        <v>688</v>
      </c>
      <c r="D912" s="48">
        <v>254</v>
      </c>
      <c r="E912" s="48">
        <v>1153</v>
      </c>
      <c r="F912" s="50">
        <v>244178000</v>
      </c>
      <c r="G912" s="50">
        <v>483175000</v>
      </c>
      <c r="H912" s="41"/>
      <c r="I912" s="35"/>
      <c r="K912" s="23"/>
    </row>
    <row r="913" spans="1:11" x14ac:dyDescent="0.25">
      <c r="A913" s="48">
        <v>18</v>
      </c>
      <c r="B913" s="48" t="s">
        <v>175</v>
      </c>
      <c r="C913" s="57" t="s">
        <v>699</v>
      </c>
      <c r="D913" s="48">
        <v>241</v>
      </c>
      <c r="E913" s="48">
        <v>6697</v>
      </c>
      <c r="F913" s="50">
        <v>2433859000</v>
      </c>
      <c r="G913" s="50">
        <v>4065183000</v>
      </c>
      <c r="H913" s="41"/>
      <c r="I913" s="35"/>
      <c r="K913" s="23"/>
    </row>
    <row r="914" spans="1:11" ht="24" x14ac:dyDescent="0.25">
      <c r="A914" s="48">
        <v>18</v>
      </c>
      <c r="B914" s="48" t="s">
        <v>175</v>
      </c>
      <c r="C914" s="57" t="s">
        <v>538</v>
      </c>
      <c r="D914" s="48">
        <v>673</v>
      </c>
      <c r="E914" s="48">
        <v>5703</v>
      </c>
      <c r="F914" s="50">
        <v>2277083000</v>
      </c>
      <c r="G914" s="50">
        <v>5049223000</v>
      </c>
      <c r="H914" s="41"/>
      <c r="I914" s="35"/>
      <c r="K914" s="23"/>
    </row>
    <row r="915" spans="1:11" x14ac:dyDescent="0.25">
      <c r="A915" s="48">
        <v>18</v>
      </c>
      <c r="B915" s="48" t="s">
        <v>175</v>
      </c>
      <c r="C915" s="57" t="s">
        <v>700</v>
      </c>
      <c r="D915" s="48">
        <v>64</v>
      </c>
      <c r="E915" s="48">
        <v>303</v>
      </c>
      <c r="F915" s="50">
        <v>192882000</v>
      </c>
      <c r="G915" s="50">
        <v>344890000</v>
      </c>
      <c r="H915" s="41"/>
      <c r="I915" s="35"/>
      <c r="K915" s="23"/>
    </row>
    <row r="916" spans="1:11" x14ac:dyDescent="0.25">
      <c r="A916" s="48">
        <v>18</v>
      </c>
      <c r="B916" s="48" t="s">
        <v>175</v>
      </c>
      <c r="C916" s="57" t="s">
        <v>701</v>
      </c>
      <c r="D916" s="48">
        <v>147</v>
      </c>
      <c r="E916" s="48">
        <v>1774</v>
      </c>
      <c r="F916" s="50">
        <v>717334000</v>
      </c>
      <c r="G916" s="50">
        <v>1087674000</v>
      </c>
      <c r="H916" s="41"/>
      <c r="I916" s="35"/>
      <c r="K916" s="23"/>
    </row>
    <row r="917" spans="1:11" ht="24" x14ac:dyDescent="0.25">
      <c r="A917" s="48">
        <v>18</v>
      </c>
      <c r="B917" s="48" t="s">
        <v>175</v>
      </c>
      <c r="C917" s="57" t="s">
        <v>702</v>
      </c>
      <c r="D917" s="48">
        <v>65</v>
      </c>
      <c r="E917" s="48">
        <v>425</v>
      </c>
      <c r="F917" s="50">
        <v>113427000</v>
      </c>
      <c r="G917" s="50">
        <v>203070000</v>
      </c>
      <c r="H917" s="41"/>
      <c r="I917" s="35"/>
      <c r="K917" s="23"/>
    </row>
    <row r="918" spans="1:11" ht="24" x14ac:dyDescent="0.25">
      <c r="A918" s="48">
        <v>18</v>
      </c>
      <c r="B918" s="48" t="s">
        <v>175</v>
      </c>
      <c r="C918" s="57" t="s">
        <v>703</v>
      </c>
      <c r="D918" s="48">
        <v>24</v>
      </c>
      <c r="E918" s="48">
        <v>218</v>
      </c>
      <c r="F918" s="50">
        <v>64982000</v>
      </c>
      <c r="G918" s="50">
        <v>102201000</v>
      </c>
      <c r="H918" s="41"/>
      <c r="I918" s="35"/>
      <c r="K918" s="23"/>
    </row>
    <row r="919" spans="1:11" x14ac:dyDescent="0.25">
      <c r="A919" s="48">
        <v>18</v>
      </c>
      <c r="B919" s="48" t="s">
        <v>175</v>
      </c>
      <c r="C919" s="57" t="s">
        <v>704</v>
      </c>
      <c r="D919" s="48">
        <v>41</v>
      </c>
      <c r="E919" s="48">
        <v>215</v>
      </c>
      <c r="F919" s="50">
        <v>39130000</v>
      </c>
      <c r="G919" s="50">
        <v>85789000</v>
      </c>
      <c r="H919" s="41"/>
      <c r="I919" s="35"/>
      <c r="K919" s="23"/>
    </row>
    <row r="920" spans="1:11" ht="24" x14ac:dyDescent="0.25">
      <c r="A920" s="48">
        <v>18</v>
      </c>
      <c r="B920" s="48" t="s">
        <v>175</v>
      </c>
      <c r="C920" s="57" t="s">
        <v>705</v>
      </c>
      <c r="D920" s="48">
        <v>21</v>
      </c>
      <c r="E920" s="48">
        <v>75</v>
      </c>
      <c r="F920" s="50">
        <v>8859000</v>
      </c>
      <c r="G920" s="50">
        <v>14327000</v>
      </c>
      <c r="H920" s="41"/>
      <c r="I920" s="35"/>
      <c r="K920" s="23"/>
    </row>
    <row r="921" spans="1:11" ht="24" x14ac:dyDescent="0.25">
      <c r="A921" s="48">
        <v>18</v>
      </c>
      <c r="B921" s="48" t="s">
        <v>175</v>
      </c>
      <c r="C921" s="57" t="s">
        <v>706</v>
      </c>
      <c r="D921" s="48">
        <v>121</v>
      </c>
      <c r="E921" s="48">
        <v>951</v>
      </c>
      <c r="F921" s="50">
        <v>458524000</v>
      </c>
      <c r="G921" s="50">
        <v>872122000</v>
      </c>
      <c r="H921" s="41"/>
      <c r="I921" s="35"/>
      <c r="K921" s="23"/>
    </row>
    <row r="922" spans="1:11" x14ac:dyDescent="0.25">
      <c r="A922" s="48">
        <v>18</v>
      </c>
      <c r="B922" s="48" t="s">
        <v>175</v>
      </c>
      <c r="C922" s="57" t="s">
        <v>707</v>
      </c>
      <c r="D922" s="48">
        <v>70</v>
      </c>
      <c r="E922" s="48">
        <v>345</v>
      </c>
      <c r="F922" s="50">
        <v>113020000</v>
      </c>
      <c r="G922" s="50">
        <v>205891000</v>
      </c>
      <c r="H922" s="41"/>
      <c r="I922" s="35"/>
      <c r="K922" s="23"/>
    </row>
    <row r="923" spans="1:11" ht="24" x14ac:dyDescent="0.25">
      <c r="A923" s="48">
        <v>18</v>
      </c>
      <c r="B923" s="48" t="s">
        <v>175</v>
      </c>
      <c r="C923" s="57" t="s">
        <v>708</v>
      </c>
      <c r="D923" s="48">
        <v>125</v>
      </c>
      <c r="E923" s="48">
        <v>714</v>
      </c>
      <c r="F923" s="50">
        <v>135577000</v>
      </c>
      <c r="G923" s="50">
        <v>272239000</v>
      </c>
      <c r="H923" s="41"/>
      <c r="I923" s="35"/>
      <c r="K923" s="23"/>
    </row>
    <row r="924" spans="1:11" x14ac:dyDescent="0.25">
      <c r="A924" s="48">
        <v>18</v>
      </c>
      <c r="B924" s="48" t="s">
        <v>175</v>
      </c>
      <c r="C924" s="57" t="s">
        <v>709</v>
      </c>
      <c r="D924" s="48">
        <v>328</v>
      </c>
      <c r="E924" s="48">
        <v>1359</v>
      </c>
      <c r="F924" s="50">
        <v>319722000</v>
      </c>
      <c r="G924" s="50">
        <v>457207000</v>
      </c>
      <c r="H924" s="41"/>
      <c r="I924" s="35"/>
      <c r="K924" s="23"/>
    </row>
    <row r="925" spans="1:11" ht="24" x14ac:dyDescent="0.25">
      <c r="A925" s="48">
        <v>18</v>
      </c>
      <c r="B925" s="48" t="s">
        <v>175</v>
      </c>
      <c r="C925" s="57" t="s">
        <v>710</v>
      </c>
      <c r="D925" s="48">
        <v>2756</v>
      </c>
      <c r="E925" s="48">
        <v>26883</v>
      </c>
      <c r="F925" s="50">
        <v>9728373000</v>
      </c>
      <c r="G925" s="50">
        <v>19789033000</v>
      </c>
      <c r="H925" s="41"/>
      <c r="I925" s="35"/>
      <c r="K925" s="23"/>
    </row>
    <row r="926" spans="1:11" x14ac:dyDescent="0.25">
      <c r="A926" s="48">
        <v>18</v>
      </c>
      <c r="B926" s="48" t="s">
        <v>175</v>
      </c>
      <c r="C926" s="57" t="s">
        <v>711</v>
      </c>
      <c r="D926" s="48">
        <v>1523</v>
      </c>
      <c r="E926" s="48">
        <v>5146</v>
      </c>
      <c r="F926" s="50">
        <v>952895000</v>
      </c>
      <c r="G926" s="50">
        <v>1479165000</v>
      </c>
      <c r="H926" s="41"/>
      <c r="I926" s="35"/>
      <c r="K926" s="23"/>
    </row>
    <row r="927" spans="1:11" ht="24" x14ac:dyDescent="0.25">
      <c r="A927" s="48">
        <v>18</v>
      </c>
      <c r="B927" s="48" t="s">
        <v>175</v>
      </c>
      <c r="C927" s="57" t="s">
        <v>712</v>
      </c>
      <c r="D927" s="48">
        <v>795</v>
      </c>
      <c r="E927" s="48">
        <v>2750</v>
      </c>
      <c r="F927" s="50">
        <v>350338000</v>
      </c>
      <c r="G927" s="50">
        <v>484645000</v>
      </c>
      <c r="H927" s="41"/>
      <c r="I927" s="35"/>
      <c r="K927" s="23"/>
    </row>
    <row r="928" spans="1:11" x14ac:dyDescent="0.25">
      <c r="A928" s="48">
        <v>19</v>
      </c>
      <c r="B928" s="48" t="s">
        <v>175</v>
      </c>
      <c r="C928" s="57" t="s">
        <v>228</v>
      </c>
      <c r="D928" s="48">
        <v>2277</v>
      </c>
      <c r="E928" s="48">
        <v>19851</v>
      </c>
      <c r="F928" s="50">
        <v>4502934000</v>
      </c>
      <c r="G928" s="50">
        <v>8294553000</v>
      </c>
      <c r="H928" s="41"/>
      <c r="I928" s="35"/>
      <c r="K928" s="23"/>
    </row>
    <row r="929" spans="1:11" x14ac:dyDescent="0.25">
      <c r="A929" s="48">
        <v>19</v>
      </c>
      <c r="B929" s="48" t="s">
        <v>175</v>
      </c>
      <c r="C929" s="57" t="s">
        <v>681</v>
      </c>
      <c r="D929" s="48">
        <v>99</v>
      </c>
      <c r="E929" s="48">
        <v>5694</v>
      </c>
      <c r="F929" s="50">
        <v>2594577000</v>
      </c>
      <c r="G929" s="50">
        <v>4446180000</v>
      </c>
      <c r="H929" s="41"/>
      <c r="I929" s="35"/>
      <c r="K929" s="23"/>
    </row>
    <row r="930" spans="1:11" x14ac:dyDescent="0.25">
      <c r="A930" s="48">
        <v>19</v>
      </c>
      <c r="B930" s="48" t="s">
        <v>175</v>
      </c>
      <c r="C930" s="57" t="s">
        <v>682</v>
      </c>
      <c r="D930" s="48">
        <v>226</v>
      </c>
      <c r="E930" s="48">
        <v>1248</v>
      </c>
      <c r="F930" s="50">
        <v>280620000</v>
      </c>
      <c r="G930" s="50">
        <v>529029000</v>
      </c>
      <c r="H930" s="41"/>
      <c r="I930" s="35"/>
      <c r="K930" s="23"/>
    </row>
    <row r="931" spans="1:11" ht="24" x14ac:dyDescent="0.25">
      <c r="A931" s="48">
        <v>19</v>
      </c>
      <c r="B931" s="48" t="s">
        <v>175</v>
      </c>
      <c r="C931" s="57" t="s">
        <v>683</v>
      </c>
      <c r="D931" s="48">
        <v>320</v>
      </c>
      <c r="E931" s="48">
        <v>1100</v>
      </c>
      <c r="F931" s="50">
        <v>113051000</v>
      </c>
      <c r="G931" s="50">
        <v>208270000</v>
      </c>
      <c r="H931" s="41"/>
      <c r="I931" s="35"/>
      <c r="K931" s="23"/>
    </row>
    <row r="932" spans="1:11" ht="24" x14ac:dyDescent="0.25">
      <c r="A932" s="48">
        <v>19</v>
      </c>
      <c r="B932" s="48" t="s">
        <v>175</v>
      </c>
      <c r="C932" s="57" t="s">
        <v>684</v>
      </c>
      <c r="D932" s="48">
        <v>74</v>
      </c>
      <c r="E932" s="48">
        <v>896</v>
      </c>
      <c r="F932" s="50">
        <v>309802000</v>
      </c>
      <c r="G932" s="50">
        <v>512082000</v>
      </c>
      <c r="H932" s="41"/>
      <c r="I932" s="35"/>
      <c r="K932" s="23"/>
    </row>
    <row r="933" spans="1:11" x14ac:dyDescent="0.25">
      <c r="A933" s="48">
        <v>19</v>
      </c>
      <c r="B933" s="48" t="s">
        <v>176</v>
      </c>
      <c r="C933" s="57" t="s">
        <v>685</v>
      </c>
      <c r="D933" s="48">
        <v>254</v>
      </c>
      <c r="E933" s="48">
        <v>1467</v>
      </c>
      <c r="F933" s="50">
        <v>627434000</v>
      </c>
      <c r="G933" s="50">
        <v>1666472000</v>
      </c>
      <c r="H933" s="41"/>
      <c r="I933" s="35"/>
      <c r="K933" s="23"/>
    </row>
    <row r="934" spans="1:11" x14ac:dyDescent="0.25">
      <c r="A934" s="48">
        <v>19</v>
      </c>
      <c r="B934" s="48" t="s">
        <v>176</v>
      </c>
      <c r="C934" s="57" t="s">
        <v>686</v>
      </c>
      <c r="D934" s="48">
        <v>428</v>
      </c>
      <c r="E934" s="48">
        <v>6819</v>
      </c>
      <c r="F934" s="50">
        <v>2933618000</v>
      </c>
      <c r="G934" s="50">
        <v>6120484000</v>
      </c>
      <c r="H934" s="41"/>
      <c r="I934" s="35"/>
      <c r="K934" s="23"/>
    </row>
    <row r="935" spans="1:11" x14ac:dyDescent="0.25">
      <c r="A935" s="48">
        <v>19</v>
      </c>
      <c r="B935" s="48" t="s">
        <v>176</v>
      </c>
      <c r="C935" s="57" t="s">
        <v>687</v>
      </c>
      <c r="D935" s="48">
        <v>36</v>
      </c>
      <c r="E935" s="48">
        <v>777</v>
      </c>
      <c r="F935" s="50">
        <v>276761000</v>
      </c>
      <c r="G935" s="50">
        <v>366477000</v>
      </c>
      <c r="H935" s="41"/>
      <c r="I935" s="35"/>
      <c r="K935" s="23"/>
    </row>
    <row r="936" spans="1:11" ht="24" x14ac:dyDescent="0.25">
      <c r="A936" s="48">
        <v>20</v>
      </c>
      <c r="B936" s="48" t="s">
        <v>175</v>
      </c>
      <c r="C936" s="57" t="s">
        <v>717</v>
      </c>
      <c r="D936" s="48">
        <v>1588</v>
      </c>
      <c r="E936" s="48">
        <v>10988</v>
      </c>
      <c r="F936" s="50">
        <v>1878090000</v>
      </c>
      <c r="G936" s="50">
        <v>3589252000</v>
      </c>
      <c r="H936" s="41"/>
      <c r="I936" s="35"/>
      <c r="K936" s="23"/>
    </row>
    <row r="937" spans="1:11" ht="24" x14ac:dyDescent="0.25">
      <c r="A937" s="48">
        <v>20</v>
      </c>
      <c r="B937" s="48" t="s">
        <v>175</v>
      </c>
      <c r="C937" s="57" t="s">
        <v>718</v>
      </c>
      <c r="D937" s="48">
        <v>72</v>
      </c>
      <c r="E937" s="48">
        <v>3198</v>
      </c>
      <c r="F937" s="50">
        <v>844639000</v>
      </c>
      <c r="G937" s="50">
        <v>1614169000</v>
      </c>
      <c r="H937" s="41"/>
      <c r="I937" s="35"/>
      <c r="K937" s="23"/>
    </row>
    <row r="938" spans="1:11" x14ac:dyDescent="0.25">
      <c r="A938" s="48">
        <v>20</v>
      </c>
      <c r="B938" s="48" t="s">
        <v>175</v>
      </c>
      <c r="C938" s="57" t="s">
        <v>719</v>
      </c>
      <c r="D938" s="48">
        <v>11</v>
      </c>
      <c r="E938" s="48">
        <v>187</v>
      </c>
      <c r="F938" s="50">
        <v>66081000</v>
      </c>
      <c r="G938" s="50">
        <v>105246000</v>
      </c>
      <c r="H938" s="41"/>
      <c r="I938" s="35"/>
      <c r="K938" s="23"/>
    </row>
    <row r="939" spans="1:11" ht="24" x14ac:dyDescent="0.25">
      <c r="A939" s="48">
        <v>20</v>
      </c>
      <c r="B939" s="48" t="s">
        <v>175</v>
      </c>
      <c r="C939" s="57" t="s">
        <v>720</v>
      </c>
      <c r="D939" s="48">
        <v>367</v>
      </c>
      <c r="E939" s="48">
        <v>1236</v>
      </c>
      <c r="F939" s="50">
        <v>168135000</v>
      </c>
      <c r="G939" s="50">
        <v>263573000</v>
      </c>
      <c r="H939" s="41"/>
      <c r="I939" s="35"/>
      <c r="K939" s="23"/>
    </row>
    <row r="940" spans="1:11" x14ac:dyDescent="0.25">
      <c r="A940" s="48">
        <v>20</v>
      </c>
      <c r="B940" s="48" t="s">
        <v>175</v>
      </c>
      <c r="C940" s="57" t="s">
        <v>721</v>
      </c>
      <c r="D940" s="48">
        <v>191</v>
      </c>
      <c r="E940" s="48">
        <v>404</v>
      </c>
      <c r="F940" s="50">
        <v>66245000</v>
      </c>
      <c r="G940" s="50">
        <v>83805000</v>
      </c>
      <c r="H940" s="41"/>
      <c r="I940" s="35"/>
      <c r="K940" s="23"/>
    </row>
    <row r="941" spans="1:11" ht="24" x14ac:dyDescent="0.25">
      <c r="A941" s="48">
        <v>20</v>
      </c>
      <c r="B941" s="48" t="s">
        <v>176</v>
      </c>
      <c r="C941" s="57" t="s">
        <v>722</v>
      </c>
      <c r="D941" s="48">
        <v>5011</v>
      </c>
      <c r="E941" s="48">
        <v>13040</v>
      </c>
      <c r="F941" s="50">
        <v>2010711000</v>
      </c>
      <c r="G941" s="50">
        <v>3582771000</v>
      </c>
      <c r="H941" s="41"/>
      <c r="I941" s="35"/>
      <c r="K941" s="23"/>
    </row>
    <row r="942" spans="1:11" x14ac:dyDescent="0.25">
      <c r="A942" s="48">
        <v>20</v>
      </c>
      <c r="B942" s="48" t="s">
        <v>176</v>
      </c>
      <c r="C942" s="57" t="s">
        <v>723</v>
      </c>
      <c r="D942" s="48">
        <v>123</v>
      </c>
      <c r="E942" s="48">
        <v>1009</v>
      </c>
      <c r="F942" s="50">
        <v>234242000</v>
      </c>
      <c r="G942" s="50">
        <v>426505000</v>
      </c>
      <c r="H942" s="41"/>
      <c r="I942" s="35"/>
      <c r="K942" s="23"/>
    </row>
    <row r="943" spans="1:11" ht="24" x14ac:dyDescent="0.25">
      <c r="A943" s="48">
        <v>20</v>
      </c>
      <c r="B943" s="48" t="s">
        <v>176</v>
      </c>
      <c r="C943" s="57" t="s">
        <v>724</v>
      </c>
      <c r="D943" s="48">
        <v>154</v>
      </c>
      <c r="E943" s="48">
        <v>793</v>
      </c>
      <c r="F943" s="50">
        <v>221201000</v>
      </c>
      <c r="G943" s="50">
        <v>409688000</v>
      </c>
      <c r="H943" s="41"/>
      <c r="I943" s="35"/>
      <c r="K943" s="23"/>
    </row>
    <row r="944" spans="1:11" x14ac:dyDescent="0.25">
      <c r="A944" s="48">
        <v>20</v>
      </c>
      <c r="B944" s="48" t="s">
        <v>176</v>
      </c>
      <c r="C944" s="57" t="s">
        <v>725</v>
      </c>
      <c r="D944" s="48">
        <v>180</v>
      </c>
      <c r="E944" s="48">
        <v>652</v>
      </c>
      <c r="F944" s="50">
        <v>97373000</v>
      </c>
      <c r="G944" s="50">
        <v>161634000</v>
      </c>
      <c r="H944" s="41"/>
      <c r="I944" s="35"/>
      <c r="K944" s="23"/>
    </row>
    <row r="945" spans="1:11" x14ac:dyDescent="0.25">
      <c r="A945" s="48">
        <v>20</v>
      </c>
      <c r="B945" s="48" t="s">
        <v>177</v>
      </c>
      <c r="C945" s="57" t="s">
        <v>726</v>
      </c>
      <c r="D945" s="48">
        <v>810</v>
      </c>
      <c r="E945" s="48">
        <v>6915</v>
      </c>
      <c r="F945" s="50">
        <v>1147312000</v>
      </c>
      <c r="G945" s="50">
        <v>2009519000</v>
      </c>
      <c r="H945" s="41"/>
      <c r="I945" s="35"/>
      <c r="K945" s="23"/>
    </row>
    <row r="946" spans="1:11" x14ac:dyDescent="0.25">
      <c r="A946" s="48">
        <v>20</v>
      </c>
      <c r="B946" s="48" t="s">
        <v>177</v>
      </c>
      <c r="C946" s="57" t="s">
        <v>727</v>
      </c>
      <c r="D946" s="48">
        <v>39</v>
      </c>
      <c r="E946" s="48">
        <v>244</v>
      </c>
      <c r="F946" s="50">
        <v>60898000</v>
      </c>
      <c r="G946" s="50">
        <v>117834000</v>
      </c>
      <c r="H946" s="41"/>
      <c r="I946" s="35"/>
      <c r="K946" s="23"/>
    </row>
    <row r="947" spans="1:11" x14ac:dyDescent="0.25">
      <c r="A947" s="48">
        <v>20</v>
      </c>
      <c r="B947" s="48" t="s">
        <v>102</v>
      </c>
      <c r="C947" s="57" t="s">
        <v>728</v>
      </c>
      <c r="D947" s="48">
        <v>117</v>
      </c>
      <c r="E947" s="48">
        <v>1763</v>
      </c>
      <c r="F947" s="50">
        <v>515710000</v>
      </c>
      <c r="G947" s="50">
        <v>1073666000</v>
      </c>
      <c r="H947" s="41"/>
      <c r="I947" s="35"/>
      <c r="K947" s="23"/>
    </row>
    <row r="948" spans="1:11" x14ac:dyDescent="0.25">
      <c r="A948" s="48">
        <v>20</v>
      </c>
      <c r="B948" s="48" t="s">
        <v>102</v>
      </c>
      <c r="C948" s="57" t="s">
        <v>729</v>
      </c>
      <c r="D948" s="48">
        <v>213</v>
      </c>
      <c r="E948" s="48">
        <v>1322</v>
      </c>
      <c r="F948" s="50">
        <v>237328000</v>
      </c>
      <c r="G948" s="50">
        <v>496264000</v>
      </c>
      <c r="H948" s="41"/>
      <c r="I948" s="35"/>
      <c r="K948" s="23"/>
    </row>
    <row r="949" spans="1:11" x14ac:dyDescent="0.25">
      <c r="A949" s="48">
        <v>20</v>
      </c>
      <c r="B949" s="48" t="s">
        <v>102</v>
      </c>
      <c r="C949" s="57" t="s">
        <v>730</v>
      </c>
      <c r="D949" s="48">
        <v>468</v>
      </c>
      <c r="E949" s="48">
        <v>2233</v>
      </c>
      <c r="F949" s="50">
        <v>407113000</v>
      </c>
      <c r="G949" s="50">
        <v>768065000</v>
      </c>
      <c r="H949" s="41"/>
      <c r="I949" s="35"/>
      <c r="K949" s="23"/>
    </row>
    <row r="950" spans="1:11" ht="24" x14ac:dyDescent="0.25">
      <c r="A950" s="48">
        <v>21</v>
      </c>
      <c r="B950" s="48" t="s">
        <v>175</v>
      </c>
      <c r="C950" s="57" t="s">
        <v>731</v>
      </c>
      <c r="D950" s="48">
        <v>12</v>
      </c>
      <c r="E950" s="48">
        <v>948</v>
      </c>
      <c r="F950" s="50">
        <v>1144653000</v>
      </c>
      <c r="G950" s="50">
        <v>1855977000</v>
      </c>
      <c r="H950" s="41"/>
      <c r="I950" s="35"/>
      <c r="K950" s="23"/>
    </row>
    <row r="951" spans="1:11" x14ac:dyDescent="0.25">
      <c r="A951" s="48">
        <v>21</v>
      </c>
      <c r="B951" s="48" t="s">
        <v>176</v>
      </c>
      <c r="C951" s="57" t="s">
        <v>732</v>
      </c>
      <c r="D951" s="48">
        <v>117</v>
      </c>
      <c r="E951" s="48">
        <v>8988</v>
      </c>
      <c r="F951" s="50">
        <v>7077916000</v>
      </c>
      <c r="G951" s="50">
        <v>13532942000</v>
      </c>
      <c r="H951" s="41"/>
      <c r="I951" s="35"/>
      <c r="K951" s="23"/>
    </row>
    <row r="952" spans="1:11" x14ac:dyDescent="0.25">
      <c r="A952" s="48">
        <v>21</v>
      </c>
      <c r="B952" s="48" t="s">
        <v>176</v>
      </c>
      <c r="C952" s="57" t="s">
        <v>733</v>
      </c>
      <c r="D952" s="48">
        <v>528</v>
      </c>
      <c r="E952" s="48">
        <v>6728</v>
      </c>
      <c r="F952" s="50">
        <v>1870873000</v>
      </c>
      <c r="G952" s="50">
        <v>3820256000</v>
      </c>
      <c r="H952" s="41"/>
      <c r="I952" s="35"/>
      <c r="K952" s="23"/>
    </row>
    <row r="953" spans="1:11" x14ac:dyDescent="0.25">
      <c r="A953" s="48">
        <v>21</v>
      </c>
      <c r="B953" s="48" t="s">
        <v>177</v>
      </c>
      <c r="C953" s="57" t="s">
        <v>734</v>
      </c>
      <c r="D953" s="48">
        <v>268</v>
      </c>
      <c r="E953" s="48">
        <v>3285</v>
      </c>
      <c r="F953" s="50">
        <v>1710018000</v>
      </c>
      <c r="G953" s="50">
        <v>4101356000</v>
      </c>
      <c r="H953" s="41"/>
      <c r="I953" s="35"/>
      <c r="K953" s="23"/>
    </row>
    <row r="954" spans="1:11" ht="24" x14ac:dyDescent="0.25">
      <c r="A954" s="48">
        <v>21</v>
      </c>
      <c r="B954" s="48" t="s">
        <v>177</v>
      </c>
      <c r="C954" s="57" t="s">
        <v>735</v>
      </c>
      <c r="D954" s="48">
        <v>171</v>
      </c>
      <c r="E954" s="48">
        <v>2649</v>
      </c>
      <c r="F954" s="50">
        <v>1658026000</v>
      </c>
      <c r="G954" s="50">
        <v>3283027000</v>
      </c>
      <c r="H954" s="41"/>
      <c r="I954" s="35"/>
      <c r="K954" s="23"/>
    </row>
    <row r="955" spans="1:11" ht="24" x14ac:dyDescent="0.25">
      <c r="A955" s="48">
        <v>21</v>
      </c>
      <c r="B955" s="48" t="s">
        <v>177</v>
      </c>
      <c r="C955" s="57" t="s">
        <v>736</v>
      </c>
      <c r="D955" s="48">
        <v>100</v>
      </c>
      <c r="E955" s="48">
        <v>2145</v>
      </c>
      <c r="F955" s="50">
        <v>874855000</v>
      </c>
      <c r="G955" s="50">
        <v>1608434000</v>
      </c>
      <c r="H955" s="41"/>
      <c r="I955" s="35"/>
      <c r="K955" s="23"/>
    </row>
    <row r="956" spans="1:11" x14ac:dyDescent="0.25">
      <c r="A956" s="48">
        <v>22</v>
      </c>
      <c r="B956" s="48" t="s">
        <v>175</v>
      </c>
      <c r="C956" s="57" t="s">
        <v>737</v>
      </c>
      <c r="D956" s="48">
        <v>3552</v>
      </c>
      <c r="E956" s="48">
        <v>26934</v>
      </c>
      <c r="F956" s="50">
        <v>7622044000</v>
      </c>
      <c r="G956" s="50">
        <v>11605692000</v>
      </c>
      <c r="H956" s="41"/>
      <c r="I956" s="35"/>
      <c r="K956" s="23"/>
    </row>
    <row r="957" spans="1:11" x14ac:dyDescent="0.25">
      <c r="A957" s="48">
        <v>22</v>
      </c>
      <c r="B957" s="48" t="s">
        <v>176</v>
      </c>
      <c r="C957" s="57" t="s">
        <v>738</v>
      </c>
      <c r="D957" s="48">
        <v>300</v>
      </c>
      <c r="E957" s="48">
        <v>12045</v>
      </c>
      <c r="F957" s="50">
        <v>5930926000</v>
      </c>
      <c r="G957" s="50">
        <v>9136035000</v>
      </c>
      <c r="H957" s="41"/>
      <c r="I957" s="35"/>
      <c r="K957" s="23"/>
    </row>
    <row r="958" spans="1:11" ht="48" x14ac:dyDescent="0.25">
      <c r="A958" s="48">
        <v>22</v>
      </c>
      <c r="B958" s="48" t="s">
        <v>177</v>
      </c>
      <c r="C958" s="57" t="s">
        <v>739</v>
      </c>
      <c r="D958" s="48">
        <v>219</v>
      </c>
      <c r="E958" s="48">
        <v>1687</v>
      </c>
      <c r="F958" s="50">
        <v>524675000</v>
      </c>
      <c r="G958" s="50">
        <v>642642000</v>
      </c>
      <c r="H958" s="41"/>
      <c r="I958" s="35"/>
      <c r="K958" s="23"/>
    </row>
    <row r="959" spans="1:11" x14ac:dyDescent="0.25">
      <c r="A959" s="48">
        <v>22</v>
      </c>
      <c r="B959" s="48" t="s">
        <v>177</v>
      </c>
      <c r="C959" s="57" t="s">
        <v>740</v>
      </c>
      <c r="D959" s="48">
        <v>15</v>
      </c>
      <c r="E959" s="48">
        <v>456</v>
      </c>
      <c r="F959" s="50">
        <v>697040000</v>
      </c>
      <c r="G959" s="50">
        <v>886352000</v>
      </c>
      <c r="H959" s="41"/>
      <c r="I959" s="35"/>
      <c r="K959" s="23"/>
    </row>
    <row r="960" spans="1:11" x14ac:dyDescent="0.25">
      <c r="A960" s="48">
        <v>23</v>
      </c>
      <c r="B960" s="48" t="s">
        <v>175</v>
      </c>
      <c r="C960" s="57" t="s">
        <v>741</v>
      </c>
      <c r="D960" s="48">
        <v>19</v>
      </c>
      <c r="E960" s="48">
        <v>9777</v>
      </c>
      <c r="F960" s="50">
        <v>30642928000</v>
      </c>
      <c r="G960" s="50">
        <v>68134005000</v>
      </c>
      <c r="H960" s="41"/>
      <c r="I960" s="35"/>
      <c r="K960" s="23"/>
    </row>
    <row r="961" spans="1:11" ht="24" x14ac:dyDescent="0.25">
      <c r="A961" s="48">
        <v>23</v>
      </c>
      <c r="B961" s="48" t="s">
        <v>175</v>
      </c>
      <c r="C961" s="57" t="s">
        <v>742</v>
      </c>
      <c r="D961" s="48">
        <v>109</v>
      </c>
      <c r="E961" s="48">
        <v>1745</v>
      </c>
      <c r="F961" s="50">
        <v>1387242000</v>
      </c>
      <c r="G961" s="50">
        <v>5357248000</v>
      </c>
      <c r="H961" s="41"/>
      <c r="I961" s="35"/>
      <c r="K961" s="23"/>
    </row>
    <row r="962" spans="1:11" x14ac:dyDescent="0.25">
      <c r="A962" s="48">
        <v>24</v>
      </c>
      <c r="B962" s="48" t="s">
        <v>175</v>
      </c>
      <c r="C962" s="57" t="s">
        <v>743</v>
      </c>
      <c r="D962" s="48">
        <v>214</v>
      </c>
      <c r="E962" s="48">
        <v>4547</v>
      </c>
      <c r="F962" s="50">
        <v>2770684000</v>
      </c>
      <c r="G962" s="50">
        <v>5968055000</v>
      </c>
      <c r="H962" s="41"/>
      <c r="I962" s="35"/>
      <c r="K962" s="23"/>
    </row>
    <row r="963" spans="1:11" x14ac:dyDescent="0.25">
      <c r="A963" s="48">
        <v>24</v>
      </c>
      <c r="B963" s="48" t="s">
        <v>175</v>
      </c>
      <c r="C963" s="57" t="s">
        <v>744</v>
      </c>
      <c r="D963" s="48">
        <v>387</v>
      </c>
      <c r="E963" s="48">
        <v>6232</v>
      </c>
      <c r="F963" s="50">
        <v>5321086000</v>
      </c>
      <c r="G963" s="50">
        <v>8124861000</v>
      </c>
      <c r="H963" s="41"/>
      <c r="I963" s="35"/>
      <c r="K963" s="23"/>
    </row>
    <row r="964" spans="1:11" x14ac:dyDescent="0.25">
      <c r="A964" s="48">
        <v>24</v>
      </c>
      <c r="B964" s="48" t="s">
        <v>176</v>
      </c>
      <c r="C964" s="57" t="s">
        <v>568</v>
      </c>
      <c r="D964" s="48">
        <v>61</v>
      </c>
      <c r="E964" s="48">
        <v>1262</v>
      </c>
      <c r="F964" s="50">
        <v>817513000</v>
      </c>
      <c r="G964" s="50">
        <v>1220435000</v>
      </c>
      <c r="H964" s="41"/>
      <c r="I964" s="35"/>
      <c r="K964" s="23"/>
    </row>
    <row r="965" spans="1:11" x14ac:dyDescent="0.25">
      <c r="A965" s="48">
        <v>24</v>
      </c>
      <c r="B965" s="48" t="s">
        <v>176</v>
      </c>
      <c r="C965" s="57" t="s">
        <v>745</v>
      </c>
      <c r="D965" s="48">
        <v>358</v>
      </c>
      <c r="E965" s="48">
        <v>17675</v>
      </c>
      <c r="F965" s="50">
        <v>15122398000</v>
      </c>
      <c r="G965" s="50">
        <v>22382954000</v>
      </c>
      <c r="H965" s="41"/>
      <c r="I965" s="35"/>
      <c r="K965" s="23"/>
    </row>
    <row r="966" spans="1:11" x14ac:dyDescent="0.25">
      <c r="A966" s="48">
        <v>24</v>
      </c>
      <c r="B966" s="48" t="s">
        <v>177</v>
      </c>
      <c r="C966" s="57" t="s">
        <v>746</v>
      </c>
      <c r="D966" s="48">
        <v>230</v>
      </c>
      <c r="E966" s="48">
        <v>5530</v>
      </c>
      <c r="F966" s="50">
        <v>4427365000</v>
      </c>
      <c r="G966" s="50">
        <v>8656304000</v>
      </c>
      <c r="H966" s="41"/>
      <c r="I966" s="35"/>
      <c r="K966" s="23"/>
    </row>
    <row r="967" spans="1:11" x14ac:dyDescent="0.25">
      <c r="A967" s="48">
        <v>24</v>
      </c>
      <c r="B967" s="48" t="s">
        <v>177</v>
      </c>
      <c r="C967" s="57" t="s">
        <v>420</v>
      </c>
      <c r="D967" s="48">
        <v>31</v>
      </c>
      <c r="E967" s="48">
        <v>544</v>
      </c>
      <c r="F967" s="50">
        <v>355682000</v>
      </c>
      <c r="G967" s="50">
        <v>737121000</v>
      </c>
      <c r="H967" s="41"/>
      <c r="I967" s="35"/>
      <c r="K967" s="23"/>
    </row>
    <row r="968" spans="1:11" x14ac:dyDescent="0.25">
      <c r="A968" s="48">
        <v>24</v>
      </c>
      <c r="B968" s="48" t="s">
        <v>177</v>
      </c>
      <c r="C968" s="57" t="s">
        <v>419</v>
      </c>
      <c r="D968" s="48">
        <v>9</v>
      </c>
      <c r="E968" s="48">
        <v>157</v>
      </c>
      <c r="F968" s="50">
        <v>72798000</v>
      </c>
      <c r="G968" s="50">
        <v>103410000</v>
      </c>
      <c r="H968" s="41"/>
      <c r="I968" s="35"/>
      <c r="K968" s="23"/>
    </row>
    <row r="969" spans="1:11" ht="24" x14ac:dyDescent="0.25">
      <c r="A969" s="48">
        <v>24</v>
      </c>
      <c r="B969" s="48" t="s">
        <v>177</v>
      </c>
      <c r="C969" s="57" t="s">
        <v>747</v>
      </c>
      <c r="D969" s="48">
        <v>49</v>
      </c>
      <c r="E969" s="48">
        <v>368</v>
      </c>
      <c r="F969" s="50">
        <v>210232000</v>
      </c>
      <c r="G969" s="50">
        <v>405315000</v>
      </c>
      <c r="H969" s="41"/>
      <c r="I969" s="35"/>
      <c r="K969" s="23"/>
    </row>
    <row r="970" spans="1:11" x14ac:dyDescent="0.25">
      <c r="A970" s="48">
        <v>24</v>
      </c>
      <c r="B970" s="48" t="s">
        <v>102</v>
      </c>
      <c r="C970" s="57" t="s">
        <v>748</v>
      </c>
      <c r="D970" s="48">
        <v>24</v>
      </c>
      <c r="E970" s="48">
        <v>878</v>
      </c>
      <c r="F970" s="50">
        <v>322800000</v>
      </c>
      <c r="G970" s="50">
        <v>529455000</v>
      </c>
      <c r="H970" s="41"/>
      <c r="I970" s="35"/>
      <c r="K970" s="23"/>
    </row>
    <row r="971" spans="1:11" x14ac:dyDescent="0.25">
      <c r="A971" s="48">
        <v>24</v>
      </c>
      <c r="B971" s="48" t="s">
        <v>102</v>
      </c>
      <c r="C971" s="57" t="s">
        <v>749</v>
      </c>
      <c r="D971" s="48">
        <v>20</v>
      </c>
      <c r="E971" s="48">
        <v>887</v>
      </c>
      <c r="F971" s="50">
        <v>319438000</v>
      </c>
      <c r="G971" s="50">
        <v>501718000</v>
      </c>
      <c r="H971" s="41"/>
      <c r="I971" s="35"/>
      <c r="K971" s="23"/>
    </row>
    <row r="972" spans="1:11" ht="24" x14ac:dyDescent="0.25">
      <c r="A972" s="48">
        <v>24</v>
      </c>
      <c r="B972" s="48" t="s">
        <v>102</v>
      </c>
      <c r="C972" s="57" t="s">
        <v>750</v>
      </c>
      <c r="D972" s="48">
        <v>75</v>
      </c>
      <c r="E972" s="48">
        <v>2302</v>
      </c>
      <c r="F972" s="50">
        <v>1990188000</v>
      </c>
      <c r="G972" s="50">
        <v>2617682000</v>
      </c>
      <c r="H972" s="41"/>
      <c r="I972" s="35"/>
      <c r="K972" s="23"/>
    </row>
    <row r="973" spans="1:11" x14ac:dyDescent="0.25">
      <c r="A973" s="48">
        <v>24</v>
      </c>
      <c r="B973" s="48" t="s">
        <v>102</v>
      </c>
      <c r="C973" s="57" t="s">
        <v>751</v>
      </c>
      <c r="D973" s="48">
        <v>13</v>
      </c>
      <c r="E973" s="48">
        <v>1764</v>
      </c>
      <c r="F973" s="50">
        <v>1006983000</v>
      </c>
      <c r="G973" s="50">
        <v>1334153000</v>
      </c>
      <c r="H973" s="41"/>
      <c r="I973" s="35"/>
      <c r="K973" s="23"/>
    </row>
    <row r="974" spans="1:11" x14ac:dyDescent="0.25">
      <c r="A974" s="48">
        <v>24</v>
      </c>
      <c r="B974" s="48" t="s">
        <v>102</v>
      </c>
      <c r="C974" s="57" t="s">
        <v>752</v>
      </c>
      <c r="D974" s="48">
        <v>47</v>
      </c>
      <c r="E974" s="48">
        <v>587</v>
      </c>
      <c r="F974" s="50">
        <v>347641000</v>
      </c>
      <c r="G974" s="50">
        <v>654878000</v>
      </c>
      <c r="H974" s="41"/>
      <c r="I974" s="35"/>
      <c r="K974" s="23"/>
    </row>
    <row r="975" spans="1:11" x14ac:dyDescent="0.25">
      <c r="A975" s="48">
        <v>24</v>
      </c>
      <c r="B975" s="48" t="s">
        <v>178</v>
      </c>
      <c r="C975" s="57" t="s">
        <v>430</v>
      </c>
      <c r="D975" s="48">
        <v>21</v>
      </c>
      <c r="E975" s="48">
        <v>284</v>
      </c>
      <c r="F975" s="50">
        <v>256471000</v>
      </c>
      <c r="G975" s="50">
        <v>482019000</v>
      </c>
      <c r="H975" s="41"/>
      <c r="I975" s="35"/>
      <c r="K975" s="23"/>
    </row>
    <row r="976" spans="1:11" x14ac:dyDescent="0.25">
      <c r="A976" s="48">
        <v>24</v>
      </c>
      <c r="B976" s="48" t="s">
        <v>178</v>
      </c>
      <c r="C976" s="57" t="s">
        <v>753</v>
      </c>
      <c r="D976" s="48">
        <v>23</v>
      </c>
      <c r="E976" s="48">
        <v>138</v>
      </c>
      <c r="F976" s="50">
        <v>93032000</v>
      </c>
      <c r="G976" s="50">
        <v>185794000</v>
      </c>
      <c r="H976" s="41"/>
      <c r="I976" s="35"/>
      <c r="K976" s="23"/>
    </row>
    <row r="977" spans="1:11" x14ac:dyDescent="0.25">
      <c r="A977" s="48">
        <v>24</v>
      </c>
      <c r="B977" s="48" t="s">
        <v>178</v>
      </c>
      <c r="C977" s="57" t="s">
        <v>754</v>
      </c>
      <c r="D977" s="48">
        <v>110</v>
      </c>
      <c r="E977" s="48">
        <v>1431</v>
      </c>
      <c r="F977" s="50">
        <v>945541000</v>
      </c>
      <c r="G977" s="50">
        <v>1890594000</v>
      </c>
      <c r="H977" s="41"/>
      <c r="I977" s="35"/>
      <c r="K977" s="23"/>
    </row>
    <row r="978" spans="1:11" x14ac:dyDescent="0.25">
      <c r="A978" s="48">
        <v>24</v>
      </c>
      <c r="B978" s="48" t="s">
        <v>179</v>
      </c>
      <c r="C978" s="57" t="s">
        <v>755</v>
      </c>
      <c r="D978" s="48">
        <v>160</v>
      </c>
      <c r="E978" s="48">
        <v>4198</v>
      </c>
      <c r="F978" s="50">
        <v>3073672000</v>
      </c>
      <c r="G978" s="50">
        <v>6097598000</v>
      </c>
      <c r="H978" s="41"/>
      <c r="I978" s="35"/>
      <c r="K978" s="23"/>
    </row>
    <row r="979" spans="1:11" x14ac:dyDescent="0.25">
      <c r="A979" s="48">
        <v>24</v>
      </c>
      <c r="B979" s="48" t="s">
        <v>179</v>
      </c>
      <c r="C979" s="57" t="s">
        <v>756</v>
      </c>
      <c r="D979" s="48">
        <v>57</v>
      </c>
      <c r="E979" s="48">
        <v>1846</v>
      </c>
      <c r="F979" s="50">
        <v>1589834000</v>
      </c>
      <c r="G979" s="50">
        <v>3399698000</v>
      </c>
      <c r="H979" s="41"/>
      <c r="I979" s="35"/>
      <c r="K979" s="23"/>
    </row>
    <row r="980" spans="1:11" ht="24" x14ac:dyDescent="0.25">
      <c r="A980" s="48">
        <v>24</v>
      </c>
      <c r="B980" s="48" t="s">
        <v>179</v>
      </c>
      <c r="C980" s="57" t="s">
        <v>757</v>
      </c>
      <c r="D980" s="48">
        <v>17</v>
      </c>
      <c r="E980" s="48">
        <v>2106</v>
      </c>
      <c r="F980" s="50">
        <v>1209234000</v>
      </c>
      <c r="G980" s="50">
        <v>2023398000</v>
      </c>
      <c r="H980" s="41"/>
      <c r="I980" s="35"/>
      <c r="K980" s="23"/>
    </row>
    <row r="981" spans="1:11" x14ac:dyDescent="0.25">
      <c r="A981" s="48">
        <v>24</v>
      </c>
      <c r="B981" s="48" t="s">
        <v>179</v>
      </c>
      <c r="C981" s="57" t="s">
        <v>758</v>
      </c>
      <c r="D981" s="48">
        <v>23</v>
      </c>
      <c r="E981" s="48">
        <v>7906</v>
      </c>
      <c r="F981" s="50">
        <v>6262437000</v>
      </c>
      <c r="G981" s="50">
        <v>9279199000</v>
      </c>
      <c r="H981" s="41"/>
      <c r="I981" s="35"/>
      <c r="K981" s="23"/>
    </row>
    <row r="982" spans="1:11" x14ac:dyDescent="0.25">
      <c r="A982" s="48">
        <v>24</v>
      </c>
      <c r="B982" s="48" t="s">
        <v>179</v>
      </c>
      <c r="C982" s="57" t="s">
        <v>759</v>
      </c>
      <c r="D982" s="48">
        <v>47</v>
      </c>
      <c r="E982" s="48">
        <v>1625</v>
      </c>
      <c r="F982" s="50">
        <v>2806169000</v>
      </c>
      <c r="G982" s="50">
        <v>4988905000</v>
      </c>
      <c r="H982" s="41"/>
      <c r="I982" s="35"/>
      <c r="K982" s="23"/>
    </row>
    <row r="983" spans="1:11" ht="24" x14ac:dyDescent="0.25">
      <c r="A983" s="48">
        <v>24</v>
      </c>
      <c r="B983" s="48" t="s">
        <v>179</v>
      </c>
      <c r="C983" s="57" t="s">
        <v>760</v>
      </c>
      <c r="D983" s="48">
        <v>93</v>
      </c>
      <c r="E983" s="48">
        <v>1369</v>
      </c>
      <c r="F983" s="50">
        <v>811673000</v>
      </c>
      <c r="G983" s="50">
        <v>2007160000</v>
      </c>
      <c r="H983" s="41"/>
      <c r="I983" s="35"/>
      <c r="K983" s="23"/>
    </row>
    <row r="984" spans="1:11" x14ac:dyDescent="0.25">
      <c r="A984" s="48">
        <v>24</v>
      </c>
      <c r="B984" s="48" t="s">
        <v>179</v>
      </c>
      <c r="C984" s="57" t="s">
        <v>761</v>
      </c>
      <c r="D984" s="48">
        <v>578</v>
      </c>
      <c r="E984" s="48">
        <v>1689</v>
      </c>
      <c r="F984" s="50">
        <v>264731000</v>
      </c>
      <c r="G984" s="50">
        <v>451746000</v>
      </c>
      <c r="H984" s="41"/>
      <c r="I984" s="35"/>
      <c r="K984" s="23"/>
    </row>
    <row r="985" spans="1:11" x14ac:dyDescent="0.25">
      <c r="A985" s="48">
        <v>24</v>
      </c>
      <c r="B985" s="48" t="s">
        <v>179</v>
      </c>
      <c r="C985" s="57" t="s">
        <v>762</v>
      </c>
      <c r="D985" s="48">
        <v>312</v>
      </c>
      <c r="E985" s="48">
        <v>4596</v>
      </c>
      <c r="F985" s="50">
        <v>3273314000</v>
      </c>
      <c r="G985" s="50">
        <v>5470185000</v>
      </c>
      <c r="H985" s="41"/>
      <c r="I985" s="35"/>
      <c r="K985" s="23"/>
    </row>
    <row r="986" spans="1:11" x14ac:dyDescent="0.25">
      <c r="A986" s="48">
        <v>25</v>
      </c>
      <c r="B986" s="48" t="s">
        <v>175</v>
      </c>
      <c r="C986" s="57" t="s">
        <v>763</v>
      </c>
      <c r="D986" s="48">
        <v>22</v>
      </c>
      <c r="E986" s="48">
        <v>5063</v>
      </c>
      <c r="F986" s="50">
        <v>9005778000</v>
      </c>
      <c r="G986" s="50">
        <v>13750307000</v>
      </c>
      <c r="H986" s="41"/>
      <c r="I986" s="35"/>
      <c r="K986" s="23"/>
    </row>
    <row r="987" spans="1:11" x14ac:dyDescent="0.25">
      <c r="A987" s="48">
        <v>25</v>
      </c>
      <c r="B987" s="48" t="s">
        <v>175</v>
      </c>
      <c r="C987" s="57" t="s">
        <v>764</v>
      </c>
      <c r="D987" s="48">
        <v>1396</v>
      </c>
      <c r="E987" s="48">
        <v>3925</v>
      </c>
      <c r="F987" s="50">
        <v>943545000</v>
      </c>
      <c r="G987" s="50">
        <v>1265242000</v>
      </c>
      <c r="H987" s="41"/>
      <c r="I987" s="35"/>
      <c r="K987" s="23"/>
    </row>
    <row r="988" spans="1:11" x14ac:dyDescent="0.25">
      <c r="A988" s="48">
        <v>25</v>
      </c>
      <c r="B988" s="48" t="s">
        <v>176</v>
      </c>
      <c r="C988" s="57" t="s">
        <v>765</v>
      </c>
      <c r="D988" s="48">
        <v>476</v>
      </c>
      <c r="E988" s="48">
        <v>7283</v>
      </c>
      <c r="F988" s="50">
        <v>3112561000</v>
      </c>
      <c r="G988" s="50">
        <v>5669831000</v>
      </c>
      <c r="H988" s="41"/>
      <c r="I988" s="35"/>
      <c r="K988" s="23"/>
    </row>
    <row r="989" spans="1:11" x14ac:dyDescent="0.25">
      <c r="A989" s="48">
        <v>25</v>
      </c>
      <c r="B989" s="48" t="s">
        <v>177</v>
      </c>
      <c r="C989" s="57" t="s">
        <v>766</v>
      </c>
      <c r="D989" s="48">
        <v>985</v>
      </c>
      <c r="E989" s="48">
        <v>10992</v>
      </c>
      <c r="F989" s="50">
        <v>5644910000</v>
      </c>
      <c r="G989" s="50">
        <v>10244520000</v>
      </c>
      <c r="H989" s="41"/>
      <c r="I989" s="35"/>
      <c r="K989" s="23"/>
    </row>
    <row r="990" spans="1:11" x14ac:dyDescent="0.25">
      <c r="A990" s="48">
        <v>26</v>
      </c>
      <c r="B990" s="48" t="s">
        <v>175</v>
      </c>
      <c r="C990" s="57" t="s">
        <v>767</v>
      </c>
      <c r="D990" s="48">
        <v>193</v>
      </c>
      <c r="E990" s="48">
        <v>10398</v>
      </c>
      <c r="F990" s="50">
        <v>4771687000</v>
      </c>
      <c r="G990" s="50">
        <v>6951824000</v>
      </c>
      <c r="H990" s="41"/>
      <c r="I990" s="35"/>
      <c r="K990" s="23"/>
    </row>
    <row r="991" spans="1:11" ht="24" x14ac:dyDescent="0.25">
      <c r="A991" s="48">
        <v>26</v>
      </c>
      <c r="B991" s="48" t="s">
        <v>175</v>
      </c>
      <c r="C991" s="57" t="s">
        <v>768</v>
      </c>
      <c r="D991" s="48">
        <v>379</v>
      </c>
      <c r="E991" s="48">
        <v>1815</v>
      </c>
      <c r="F991" s="50">
        <v>536313000</v>
      </c>
      <c r="G991" s="50">
        <v>1024669000</v>
      </c>
      <c r="H991" s="41"/>
      <c r="I991" s="35"/>
      <c r="K991" s="23"/>
    </row>
    <row r="992" spans="1:11" x14ac:dyDescent="0.25">
      <c r="A992" s="48">
        <v>26</v>
      </c>
      <c r="B992" s="48" t="s">
        <v>175</v>
      </c>
      <c r="C992" s="57" t="s">
        <v>769</v>
      </c>
      <c r="D992" s="48">
        <v>5</v>
      </c>
      <c r="E992" s="48">
        <v>13</v>
      </c>
      <c r="F992" s="50">
        <v>2505000</v>
      </c>
      <c r="G992" s="50">
        <v>4020000</v>
      </c>
      <c r="H992" s="41"/>
      <c r="I992" s="35"/>
      <c r="K992" s="23"/>
    </row>
    <row r="993" spans="1:11" x14ac:dyDescent="0.25">
      <c r="A993" s="48">
        <v>26</v>
      </c>
      <c r="B993" s="48" t="s">
        <v>176</v>
      </c>
      <c r="C993" s="57" t="s">
        <v>770</v>
      </c>
      <c r="D993" s="48">
        <v>4517</v>
      </c>
      <c r="E993" s="48">
        <v>20038</v>
      </c>
      <c r="F993" s="50">
        <v>1312332000</v>
      </c>
      <c r="G993" s="50">
        <v>1712405000</v>
      </c>
      <c r="H993" s="41"/>
      <c r="I993" s="35"/>
      <c r="K993" s="23"/>
    </row>
    <row r="994" spans="1:11" x14ac:dyDescent="0.25">
      <c r="A994" s="48">
        <v>26</v>
      </c>
      <c r="B994" s="48" t="s">
        <v>176</v>
      </c>
      <c r="C994" s="57" t="s">
        <v>771</v>
      </c>
      <c r="D994" s="48">
        <v>180</v>
      </c>
      <c r="E994" s="48">
        <v>4432</v>
      </c>
      <c r="F994" s="50">
        <v>1147210000</v>
      </c>
      <c r="G994" s="50">
        <v>1401393000</v>
      </c>
      <c r="H994" s="41"/>
      <c r="I994" s="35"/>
      <c r="K994" s="23"/>
    </row>
    <row r="995" spans="1:11" x14ac:dyDescent="0.25">
      <c r="A995" s="48">
        <v>26</v>
      </c>
      <c r="B995" s="48" t="s">
        <v>176</v>
      </c>
      <c r="C995" s="57" t="s">
        <v>772</v>
      </c>
      <c r="D995" s="48">
        <v>46</v>
      </c>
      <c r="E995" s="48">
        <v>1572</v>
      </c>
      <c r="F995" s="50">
        <v>549822000</v>
      </c>
      <c r="G995" s="50">
        <v>835346000</v>
      </c>
      <c r="H995" s="41"/>
      <c r="I995" s="35"/>
      <c r="K995" s="23"/>
    </row>
    <row r="996" spans="1:11" x14ac:dyDescent="0.25">
      <c r="A996" s="48">
        <v>26</v>
      </c>
      <c r="B996" s="48" t="s">
        <v>177</v>
      </c>
      <c r="C996" s="57" t="s">
        <v>773</v>
      </c>
      <c r="D996" s="48">
        <v>577</v>
      </c>
      <c r="E996" s="48">
        <v>1476</v>
      </c>
      <c r="F996" s="50">
        <v>1358530000</v>
      </c>
      <c r="G996" s="50">
        <v>1661234000</v>
      </c>
      <c r="H996" s="41"/>
      <c r="I996" s="35"/>
      <c r="K996" s="23"/>
    </row>
    <row r="997" spans="1:11" x14ac:dyDescent="0.25">
      <c r="A997" s="48">
        <v>26</v>
      </c>
      <c r="B997" s="48" t="s">
        <v>177</v>
      </c>
      <c r="C997" s="57" t="s">
        <v>586</v>
      </c>
      <c r="D997" s="48">
        <v>66</v>
      </c>
      <c r="E997" s="48">
        <v>6039</v>
      </c>
      <c r="F997" s="50">
        <v>6997903000</v>
      </c>
      <c r="G997" s="50">
        <v>9393037000</v>
      </c>
      <c r="H997" s="41"/>
      <c r="I997" s="35"/>
      <c r="K997" s="23"/>
    </row>
    <row r="998" spans="1:11" x14ac:dyDescent="0.25">
      <c r="A998" s="48">
        <v>26</v>
      </c>
      <c r="B998" s="48" t="s">
        <v>177</v>
      </c>
      <c r="C998" s="57" t="s">
        <v>774</v>
      </c>
      <c r="D998" s="48">
        <v>171</v>
      </c>
      <c r="E998" s="48">
        <v>1250</v>
      </c>
      <c r="F998" s="50">
        <v>206361000</v>
      </c>
      <c r="G998" s="50">
        <v>370642000</v>
      </c>
      <c r="H998" s="41"/>
      <c r="I998" s="35"/>
      <c r="K998" s="23"/>
    </row>
    <row r="999" spans="1:11" x14ac:dyDescent="0.25">
      <c r="A999" s="48">
        <v>26</v>
      </c>
      <c r="B999" s="48" t="s">
        <v>177</v>
      </c>
      <c r="C999" s="57" t="s">
        <v>775</v>
      </c>
      <c r="D999" s="48">
        <v>96</v>
      </c>
      <c r="E999" s="48">
        <v>2581</v>
      </c>
      <c r="F999" s="50">
        <v>1051812000</v>
      </c>
      <c r="G999" s="50">
        <v>1942404000</v>
      </c>
      <c r="H999" s="41"/>
      <c r="I999" s="35"/>
      <c r="K999" s="23"/>
    </row>
    <row r="1000" spans="1:11" ht="36" x14ac:dyDescent="0.25">
      <c r="A1000" s="48">
        <v>26</v>
      </c>
      <c r="B1000" s="48" t="s">
        <v>177</v>
      </c>
      <c r="C1000" s="57" t="s">
        <v>777</v>
      </c>
      <c r="D1000" s="48">
        <v>247</v>
      </c>
      <c r="E1000" s="48">
        <v>3011</v>
      </c>
      <c r="F1000" s="50">
        <v>1085847000</v>
      </c>
      <c r="G1000" s="50">
        <v>1830961000</v>
      </c>
      <c r="H1000" s="41"/>
      <c r="I1000" s="35"/>
      <c r="K1000" s="23"/>
    </row>
    <row r="1001" spans="1:11" x14ac:dyDescent="0.25">
      <c r="A1001" s="48">
        <v>26</v>
      </c>
      <c r="B1001" s="48" t="s">
        <v>102</v>
      </c>
      <c r="C1001" s="57" t="s">
        <v>776</v>
      </c>
      <c r="D1001" s="48">
        <v>66</v>
      </c>
      <c r="E1001" s="48">
        <v>227</v>
      </c>
      <c r="F1001" s="50">
        <v>24935000</v>
      </c>
      <c r="G1001" s="50">
        <v>36318000</v>
      </c>
      <c r="H1001" s="41"/>
      <c r="I1001" s="35"/>
      <c r="K1001" s="23"/>
    </row>
    <row r="1002" spans="1:11" ht="24" x14ac:dyDescent="0.25">
      <c r="A1002" s="48">
        <v>26</v>
      </c>
      <c r="B1002" s="48" t="s">
        <v>102</v>
      </c>
      <c r="C1002" s="57" t="s">
        <v>778</v>
      </c>
      <c r="D1002" s="48">
        <v>669</v>
      </c>
      <c r="E1002" s="48">
        <v>5379</v>
      </c>
      <c r="F1002" s="50">
        <v>1432990000</v>
      </c>
      <c r="G1002" s="50">
        <v>2506581000</v>
      </c>
      <c r="H1002" s="41"/>
      <c r="I1002" s="35"/>
      <c r="K1002" s="23"/>
    </row>
    <row r="1003" spans="1:11" x14ac:dyDescent="0.25">
      <c r="A1003" s="48">
        <v>26</v>
      </c>
      <c r="B1003" s="48" t="s">
        <v>102</v>
      </c>
      <c r="C1003" s="57" t="s">
        <v>779</v>
      </c>
      <c r="D1003" s="48">
        <v>2520</v>
      </c>
      <c r="E1003" s="48">
        <v>11121</v>
      </c>
      <c r="F1003" s="50">
        <v>1745138000</v>
      </c>
      <c r="G1003" s="50">
        <v>2600651000</v>
      </c>
      <c r="H1003" s="41"/>
      <c r="I1003" s="35"/>
      <c r="K1003" s="23"/>
    </row>
    <row r="1004" spans="1:11" ht="24" x14ac:dyDescent="0.25">
      <c r="A1004" s="48">
        <v>26</v>
      </c>
      <c r="B1004" s="48" t="s">
        <v>178</v>
      </c>
      <c r="C1004" s="57" t="s">
        <v>780</v>
      </c>
      <c r="D1004" s="48">
        <v>439</v>
      </c>
      <c r="E1004" s="48">
        <v>2509</v>
      </c>
      <c r="F1004" s="50">
        <v>783858000</v>
      </c>
      <c r="G1004" s="50">
        <v>1324166000</v>
      </c>
      <c r="H1004" s="41"/>
      <c r="I1004" s="35"/>
      <c r="K1004" s="23"/>
    </row>
    <row r="1005" spans="1:11" ht="24" x14ac:dyDescent="0.25">
      <c r="A1005" s="48">
        <v>26</v>
      </c>
      <c r="B1005" s="48" t="s">
        <v>179</v>
      </c>
      <c r="C1005" s="57" t="s">
        <v>781</v>
      </c>
      <c r="D1005" s="48">
        <v>3</v>
      </c>
      <c r="E1005" s="48">
        <v>4334</v>
      </c>
      <c r="F1005" s="50">
        <v>1108399000</v>
      </c>
      <c r="G1005" s="50">
        <v>1363319000</v>
      </c>
      <c r="H1005" s="41"/>
      <c r="I1005" s="35"/>
      <c r="K1005" s="23"/>
    </row>
    <row r="1006" spans="1:11" x14ac:dyDescent="0.25">
      <c r="A1006" s="48">
        <v>26</v>
      </c>
      <c r="B1006" s="48" t="s">
        <v>179</v>
      </c>
      <c r="C1006" s="57" t="s">
        <v>782</v>
      </c>
      <c r="D1006" s="48">
        <v>203</v>
      </c>
      <c r="E1006" s="48">
        <v>246</v>
      </c>
      <c r="F1006" s="50">
        <v>28398000</v>
      </c>
      <c r="G1006" s="50">
        <v>34732000</v>
      </c>
      <c r="H1006" s="41"/>
      <c r="I1006" s="35"/>
      <c r="K1006" s="23"/>
    </row>
    <row r="1007" spans="1:11" ht="24" x14ac:dyDescent="0.25">
      <c r="A1007" s="48">
        <v>26</v>
      </c>
      <c r="B1007" s="48" t="s">
        <v>179</v>
      </c>
      <c r="C1007" s="57" t="s">
        <v>783</v>
      </c>
      <c r="D1007" s="48">
        <v>105</v>
      </c>
      <c r="E1007" s="48">
        <v>1238</v>
      </c>
      <c r="F1007" s="50">
        <v>577301000</v>
      </c>
      <c r="G1007" s="50">
        <v>932732000</v>
      </c>
      <c r="H1007" s="41"/>
      <c r="I1007" s="35"/>
      <c r="K1007" s="23"/>
    </row>
    <row r="1008" spans="1:11" ht="36" x14ac:dyDescent="0.25">
      <c r="A1008" s="48">
        <v>27</v>
      </c>
      <c r="B1008" s="48" t="s">
        <v>175</v>
      </c>
      <c r="C1008" s="57" t="s">
        <v>784</v>
      </c>
      <c r="D1008" s="48">
        <v>592</v>
      </c>
      <c r="E1008" s="48">
        <v>30048</v>
      </c>
      <c r="F1008" s="50">
        <v>20842593000</v>
      </c>
      <c r="G1008" s="50">
        <v>37297686000</v>
      </c>
      <c r="H1008" s="41"/>
      <c r="I1008" s="35"/>
      <c r="K1008" s="23"/>
    </row>
    <row r="1009" spans="1:11" ht="24" x14ac:dyDescent="0.25">
      <c r="A1009" s="48">
        <v>27</v>
      </c>
      <c r="B1009" s="48" t="s">
        <v>175</v>
      </c>
      <c r="C1009" s="57" t="s">
        <v>785</v>
      </c>
      <c r="D1009" s="48">
        <v>12</v>
      </c>
      <c r="E1009" s="48">
        <v>1076</v>
      </c>
      <c r="F1009" s="50">
        <v>1119144000</v>
      </c>
      <c r="G1009" s="50">
        <v>2399562000</v>
      </c>
      <c r="H1009" s="41"/>
      <c r="I1009" s="35"/>
      <c r="K1009" s="23"/>
    </row>
    <row r="1010" spans="1:11" ht="36" x14ac:dyDescent="0.25">
      <c r="A1010" s="48">
        <v>27</v>
      </c>
      <c r="B1010" s="48" t="s">
        <v>175</v>
      </c>
      <c r="C1010" s="57" t="s">
        <v>786</v>
      </c>
      <c r="D1010" s="48">
        <v>333</v>
      </c>
      <c r="E1010" s="48">
        <v>4497</v>
      </c>
      <c r="F1010" s="50">
        <v>3371356000</v>
      </c>
      <c r="G1010" s="50">
        <v>6970160000</v>
      </c>
      <c r="H1010" s="41"/>
      <c r="I1010" s="35"/>
      <c r="K1010" s="23"/>
    </row>
    <row r="1011" spans="1:11" ht="24" x14ac:dyDescent="0.25">
      <c r="A1011" s="48">
        <v>27</v>
      </c>
      <c r="B1011" s="48" t="s">
        <v>175</v>
      </c>
      <c r="C1011" s="57" t="s">
        <v>787</v>
      </c>
      <c r="D1011" s="48">
        <v>273</v>
      </c>
      <c r="E1011" s="48">
        <v>4131</v>
      </c>
      <c r="F1011" s="50">
        <v>2084179000</v>
      </c>
      <c r="G1011" s="50">
        <v>5664346000</v>
      </c>
      <c r="H1011" s="41"/>
      <c r="I1011" s="35"/>
      <c r="K1011" s="23"/>
    </row>
    <row r="1012" spans="1:11" x14ac:dyDescent="0.25">
      <c r="A1012" s="48">
        <v>27</v>
      </c>
      <c r="B1012" s="48" t="s">
        <v>175</v>
      </c>
      <c r="C1012" s="57" t="s">
        <v>788</v>
      </c>
      <c r="D1012" s="48">
        <v>122</v>
      </c>
      <c r="E1012" s="48">
        <v>1415</v>
      </c>
      <c r="F1012" s="50">
        <v>966921000</v>
      </c>
      <c r="G1012" s="50">
        <v>2496404000</v>
      </c>
      <c r="H1012" s="41"/>
      <c r="I1012" s="35"/>
      <c r="K1012" s="23"/>
    </row>
    <row r="1013" spans="1:11" ht="24" x14ac:dyDescent="0.25">
      <c r="A1013" s="48">
        <v>27</v>
      </c>
      <c r="B1013" s="48" t="s">
        <v>175</v>
      </c>
      <c r="C1013" s="57" t="s">
        <v>789</v>
      </c>
      <c r="D1013" s="48">
        <v>1212</v>
      </c>
      <c r="E1013" s="48">
        <v>5053</v>
      </c>
      <c r="F1013" s="50">
        <v>1274435000</v>
      </c>
      <c r="G1013" s="50">
        <v>1812171000</v>
      </c>
      <c r="H1013" s="41"/>
      <c r="I1013" s="35"/>
      <c r="K1013" s="23"/>
    </row>
    <row r="1014" spans="1:11" x14ac:dyDescent="0.25">
      <c r="A1014" s="48">
        <v>27</v>
      </c>
      <c r="B1014" s="48" t="s">
        <v>175</v>
      </c>
      <c r="C1014" s="57" t="s">
        <v>790</v>
      </c>
      <c r="D1014" s="48">
        <v>188</v>
      </c>
      <c r="E1014" s="48">
        <v>827</v>
      </c>
      <c r="F1014" s="50">
        <v>214303000</v>
      </c>
      <c r="G1014" s="50">
        <v>272783000</v>
      </c>
      <c r="H1014" s="41"/>
      <c r="I1014" s="35"/>
      <c r="K1014" s="23"/>
    </row>
    <row r="1015" spans="1:11" x14ac:dyDescent="0.25">
      <c r="A1015" s="48">
        <v>28</v>
      </c>
      <c r="B1015" s="48" t="s">
        <v>175</v>
      </c>
      <c r="C1015" s="57" t="s">
        <v>791</v>
      </c>
      <c r="D1015" s="48">
        <v>85</v>
      </c>
      <c r="E1015" s="48">
        <v>4300</v>
      </c>
      <c r="F1015" s="50">
        <v>2896948000</v>
      </c>
      <c r="G1015" s="50">
        <v>5178579000</v>
      </c>
      <c r="H1015" s="41"/>
      <c r="I1015" s="35"/>
      <c r="K1015" s="23"/>
    </row>
    <row r="1016" spans="1:11" ht="24" x14ac:dyDescent="0.25">
      <c r="A1016" s="48">
        <v>28</v>
      </c>
      <c r="B1016" s="48" t="s">
        <v>175</v>
      </c>
      <c r="C1016" s="57" t="s">
        <v>792</v>
      </c>
      <c r="D1016" s="48">
        <v>422</v>
      </c>
      <c r="E1016" s="48">
        <v>3046</v>
      </c>
      <c r="F1016" s="50">
        <v>867327000</v>
      </c>
      <c r="G1016" s="50">
        <v>1351698000</v>
      </c>
      <c r="H1016" s="41"/>
      <c r="I1016" s="35"/>
      <c r="K1016" s="23"/>
    </row>
    <row r="1017" spans="1:11" ht="36" x14ac:dyDescent="0.25">
      <c r="A1017" s="48">
        <v>28</v>
      </c>
      <c r="B1017" s="48" t="s">
        <v>175</v>
      </c>
      <c r="C1017" s="57" t="s">
        <v>793</v>
      </c>
      <c r="D1017" s="48">
        <v>3218</v>
      </c>
      <c r="E1017" s="48">
        <v>10868</v>
      </c>
      <c r="F1017" s="50">
        <v>2708039000</v>
      </c>
      <c r="G1017" s="50">
        <v>4329372000</v>
      </c>
      <c r="H1017" s="41"/>
      <c r="I1017" s="35"/>
      <c r="K1017" s="23"/>
    </row>
    <row r="1018" spans="1:11" ht="24" x14ac:dyDescent="0.25">
      <c r="A1018" s="48">
        <v>28</v>
      </c>
      <c r="B1018" s="48" t="s">
        <v>175</v>
      </c>
      <c r="C1018" s="57" t="s">
        <v>794</v>
      </c>
      <c r="D1018" s="48">
        <v>166</v>
      </c>
      <c r="E1018" s="48">
        <v>2647</v>
      </c>
      <c r="F1018" s="50">
        <v>966952000</v>
      </c>
      <c r="G1018" s="50">
        <v>1530526000</v>
      </c>
      <c r="H1018" s="41"/>
      <c r="I1018" s="35"/>
      <c r="K1018" s="23"/>
    </row>
    <row r="1019" spans="1:11" x14ac:dyDescent="0.25">
      <c r="A1019" s="48">
        <v>28</v>
      </c>
      <c r="B1019" s="48" t="s">
        <v>176</v>
      </c>
      <c r="C1019" s="57" t="s">
        <v>795</v>
      </c>
      <c r="D1019" s="48">
        <v>579</v>
      </c>
      <c r="E1019" s="48">
        <v>4846</v>
      </c>
      <c r="F1019" s="50">
        <v>1468375000</v>
      </c>
      <c r="G1019" s="50">
        <v>2509500000</v>
      </c>
      <c r="H1019" s="41"/>
      <c r="I1019" s="35"/>
      <c r="K1019" s="23"/>
    </row>
    <row r="1020" spans="1:11" x14ac:dyDescent="0.25">
      <c r="A1020" s="48">
        <v>28</v>
      </c>
      <c r="B1020" s="48" t="s">
        <v>176</v>
      </c>
      <c r="C1020" s="57" t="s">
        <v>796</v>
      </c>
      <c r="D1020" s="48">
        <v>406</v>
      </c>
      <c r="E1020" s="48">
        <v>3121</v>
      </c>
      <c r="F1020" s="50">
        <v>1026381000</v>
      </c>
      <c r="G1020" s="50">
        <v>1438520000</v>
      </c>
      <c r="H1020" s="41"/>
      <c r="I1020" s="35"/>
      <c r="K1020" s="23"/>
    </row>
    <row r="1021" spans="1:11" ht="24" x14ac:dyDescent="0.25">
      <c r="A1021" s="48">
        <v>28</v>
      </c>
      <c r="B1021" s="48" t="s">
        <v>177</v>
      </c>
      <c r="C1021" s="57" t="s">
        <v>797</v>
      </c>
      <c r="D1021" s="48">
        <v>303</v>
      </c>
      <c r="E1021" s="48">
        <v>6481</v>
      </c>
      <c r="F1021" s="50">
        <v>3185966000</v>
      </c>
      <c r="G1021" s="50">
        <v>6678671000</v>
      </c>
      <c r="H1021" s="41"/>
      <c r="I1021" s="35"/>
      <c r="K1021" s="23"/>
    </row>
    <row r="1022" spans="1:11" ht="24" x14ac:dyDescent="0.25">
      <c r="A1022" s="48">
        <v>28</v>
      </c>
      <c r="B1022" s="48" t="s">
        <v>177</v>
      </c>
      <c r="C1022" s="57" t="s">
        <v>799</v>
      </c>
      <c r="D1022" s="48">
        <v>188</v>
      </c>
      <c r="E1022" s="48">
        <v>2629</v>
      </c>
      <c r="F1022" s="50">
        <v>1248509000</v>
      </c>
      <c r="G1022" s="50">
        <v>2295115000</v>
      </c>
      <c r="H1022" s="41"/>
      <c r="I1022" s="35"/>
      <c r="K1022" s="23"/>
    </row>
    <row r="1023" spans="1:11" x14ac:dyDescent="0.25">
      <c r="A1023" s="48">
        <v>28</v>
      </c>
      <c r="B1023" s="48" t="s">
        <v>102</v>
      </c>
      <c r="C1023" s="57" t="s">
        <v>800</v>
      </c>
      <c r="D1023" s="48">
        <v>55</v>
      </c>
      <c r="E1023" s="48">
        <v>1248</v>
      </c>
      <c r="F1023" s="50">
        <v>671286000</v>
      </c>
      <c r="G1023" s="50">
        <v>1803912000</v>
      </c>
      <c r="H1023" s="41"/>
      <c r="I1023" s="35"/>
      <c r="K1023" s="23"/>
    </row>
    <row r="1024" spans="1:11" ht="24" x14ac:dyDescent="0.25">
      <c r="A1024" s="48">
        <v>28</v>
      </c>
      <c r="B1024" s="48" t="s">
        <v>102</v>
      </c>
      <c r="C1024" s="57" t="s">
        <v>801</v>
      </c>
      <c r="D1024" s="48">
        <v>338</v>
      </c>
      <c r="E1024" s="48">
        <v>4095</v>
      </c>
      <c r="F1024" s="50">
        <v>1295522000</v>
      </c>
      <c r="G1024" s="50">
        <v>2040694000</v>
      </c>
      <c r="H1024" s="41"/>
      <c r="I1024" s="35"/>
      <c r="K1024" s="23"/>
    </row>
    <row r="1025" spans="1:11" ht="60" x14ac:dyDescent="0.25">
      <c r="A1025" s="48">
        <v>28</v>
      </c>
      <c r="B1025" s="48" t="s">
        <v>102</v>
      </c>
      <c r="C1025" s="57" t="s">
        <v>802</v>
      </c>
      <c r="D1025" s="48">
        <v>5533</v>
      </c>
      <c r="E1025" s="48">
        <v>28386</v>
      </c>
      <c r="F1025" s="50">
        <v>6744639000</v>
      </c>
      <c r="G1025" s="50">
        <v>8621792000</v>
      </c>
      <c r="H1025" s="41"/>
      <c r="I1025" s="35"/>
      <c r="K1025" s="23"/>
    </row>
    <row r="1026" spans="1:11" ht="24" x14ac:dyDescent="0.25">
      <c r="A1026" s="48">
        <v>28</v>
      </c>
      <c r="B1026" s="48" t="s">
        <v>102</v>
      </c>
      <c r="C1026" s="57" t="s">
        <v>803</v>
      </c>
      <c r="D1026" s="48">
        <v>596</v>
      </c>
      <c r="E1026" s="48">
        <v>5693</v>
      </c>
      <c r="F1026" s="50">
        <v>1964897000</v>
      </c>
      <c r="G1026" s="50">
        <v>3099738000</v>
      </c>
      <c r="H1026" s="41"/>
      <c r="I1026" s="35"/>
      <c r="K1026" s="23"/>
    </row>
    <row r="1027" spans="1:11" ht="36" x14ac:dyDescent="0.25">
      <c r="A1027" s="48">
        <v>28</v>
      </c>
      <c r="B1027" s="48" t="s">
        <v>102</v>
      </c>
      <c r="C1027" s="57" t="s">
        <v>804</v>
      </c>
      <c r="D1027" s="48">
        <v>2423</v>
      </c>
      <c r="E1027" s="48">
        <v>15757</v>
      </c>
      <c r="F1027" s="50">
        <v>4635024000</v>
      </c>
      <c r="G1027" s="50">
        <v>7028314000</v>
      </c>
      <c r="H1027" s="41"/>
      <c r="I1027" s="35"/>
      <c r="K1027" s="23"/>
    </row>
    <row r="1028" spans="1:11" ht="48" x14ac:dyDescent="0.25">
      <c r="A1028" s="48">
        <v>28</v>
      </c>
      <c r="B1028" s="48" t="s">
        <v>102</v>
      </c>
      <c r="C1028" s="57" t="s">
        <v>805</v>
      </c>
      <c r="D1028" s="48">
        <v>172</v>
      </c>
      <c r="E1028" s="48">
        <v>2177</v>
      </c>
      <c r="F1028" s="50">
        <v>830246000</v>
      </c>
      <c r="G1028" s="50">
        <v>1241752000</v>
      </c>
      <c r="H1028" s="41"/>
      <c r="I1028" s="35"/>
      <c r="K1028" s="23"/>
    </row>
    <row r="1029" spans="1:11" ht="24" x14ac:dyDescent="0.25">
      <c r="A1029" s="48">
        <v>28</v>
      </c>
      <c r="B1029" s="48" t="s">
        <v>102</v>
      </c>
      <c r="C1029" s="57" t="s">
        <v>806</v>
      </c>
      <c r="D1029" s="48">
        <v>496</v>
      </c>
      <c r="E1029" s="48">
        <v>7033</v>
      </c>
      <c r="F1029" s="50">
        <v>3882899000</v>
      </c>
      <c r="G1029" s="50">
        <v>5436481000</v>
      </c>
      <c r="H1029" s="41"/>
      <c r="I1029" s="35"/>
      <c r="K1029" s="23"/>
    </row>
    <row r="1030" spans="1:11" ht="24" x14ac:dyDescent="0.25">
      <c r="A1030" s="48">
        <v>29</v>
      </c>
      <c r="B1030" s="48" t="s">
        <v>175</v>
      </c>
      <c r="C1030" s="57" t="s">
        <v>807</v>
      </c>
      <c r="D1030" s="48">
        <v>302</v>
      </c>
      <c r="E1030" s="48">
        <v>5242</v>
      </c>
      <c r="F1030" s="50">
        <v>4816779000</v>
      </c>
      <c r="G1030" s="50">
        <v>7877989000</v>
      </c>
      <c r="H1030" s="41"/>
      <c r="I1030" s="35"/>
      <c r="K1030" s="23"/>
    </row>
    <row r="1031" spans="1:11" ht="36" x14ac:dyDescent="0.25">
      <c r="A1031" s="48">
        <v>29</v>
      </c>
      <c r="B1031" s="48" t="s">
        <v>175</v>
      </c>
      <c r="C1031" s="57" t="s">
        <v>808</v>
      </c>
      <c r="D1031" s="48">
        <v>1867</v>
      </c>
      <c r="E1031" s="48">
        <v>18021</v>
      </c>
      <c r="F1031" s="50">
        <v>6207767000</v>
      </c>
      <c r="G1031" s="50">
        <v>8828554000</v>
      </c>
      <c r="H1031" s="41"/>
      <c r="I1031" s="35"/>
      <c r="K1031" s="23"/>
    </row>
    <row r="1032" spans="1:11" ht="24" x14ac:dyDescent="0.25">
      <c r="A1032" s="48">
        <v>29</v>
      </c>
      <c r="B1032" s="48" t="s">
        <v>175</v>
      </c>
      <c r="C1032" s="57" t="s">
        <v>809</v>
      </c>
      <c r="D1032" s="48">
        <v>407</v>
      </c>
      <c r="E1032" s="48">
        <v>5703</v>
      </c>
      <c r="F1032" s="50">
        <v>2046022000</v>
      </c>
      <c r="G1032" s="50">
        <v>2889630000</v>
      </c>
      <c r="H1032" s="41"/>
      <c r="I1032" s="35"/>
      <c r="K1032" s="23"/>
    </row>
    <row r="1033" spans="1:11" ht="24" x14ac:dyDescent="0.25">
      <c r="A1033" s="48">
        <v>29</v>
      </c>
      <c r="B1033" s="48" t="s">
        <v>176</v>
      </c>
      <c r="C1033" s="57" t="s">
        <v>810</v>
      </c>
      <c r="D1033" s="48">
        <v>100</v>
      </c>
      <c r="E1033" s="48">
        <v>2726</v>
      </c>
      <c r="F1033" s="50">
        <v>1036263000</v>
      </c>
      <c r="G1033" s="50">
        <v>1489306000</v>
      </c>
      <c r="H1033" s="41"/>
      <c r="I1033" s="35"/>
      <c r="K1033" s="23"/>
    </row>
    <row r="1034" spans="1:11" ht="24" x14ac:dyDescent="0.25">
      <c r="A1034" s="48">
        <v>29</v>
      </c>
      <c r="B1034" s="48" t="s">
        <v>177</v>
      </c>
      <c r="C1034" s="57" t="s">
        <v>811</v>
      </c>
      <c r="D1034" s="48">
        <v>2487</v>
      </c>
      <c r="E1034" s="48">
        <v>18700</v>
      </c>
      <c r="F1034" s="50">
        <v>6407217000</v>
      </c>
      <c r="G1034" s="50">
        <v>10536331000</v>
      </c>
      <c r="H1034" s="41"/>
      <c r="I1034" s="35"/>
      <c r="K1034" s="23"/>
    </row>
    <row r="1035" spans="1:11" ht="24" x14ac:dyDescent="0.25">
      <c r="A1035" s="48">
        <v>29</v>
      </c>
      <c r="B1035" s="48" t="s">
        <v>177</v>
      </c>
      <c r="C1035" s="57" t="s">
        <v>812</v>
      </c>
      <c r="D1035" s="48">
        <v>447</v>
      </c>
      <c r="E1035" s="48">
        <v>7951</v>
      </c>
      <c r="F1035" s="50">
        <v>5876862000</v>
      </c>
      <c r="G1035" s="50">
        <v>9954773000</v>
      </c>
      <c r="H1035" s="41"/>
      <c r="I1035" s="35"/>
      <c r="K1035" s="23"/>
    </row>
    <row r="1036" spans="1:11" ht="36" x14ac:dyDescent="0.25">
      <c r="A1036" s="48">
        <v>29</v>
      </c>
      <c r="B1036" s="48" t="s">
        <v>102</v>
      </c>
      <c r="C1036" s="57" t="s">
        <v>813</v>
      </c>
      <c r="D1036" s="48">
        <v>111</v>
      </c>
      <c r="E1036" s="48">
        <v>1245</v>
      </c>
      <c r="F1036" s="50">
        <v>646905000</v>
      </c>
      <c r="G1036" s="50">
        <v>1077115000</v>
      </c>
      <c r="H1036" s="41"/>
      <c r="I1036" s="35"/>
      <c r="K1036" s="23"/>
    </row>
    <row r="1037" spans="1:11" ht="36" x14ac:dyDescent="0.25">
      <c r="A1037" s="48">
        <v>30</v>
      </c>
      <c r="B1037" s="48" t="s">
        <v>175</v>
      </c>
      <c r="C1037" s="57" t="s">
        <v>814</v>
      </c>
      <c r="D1037" s="48">
        <v>163</v>
      </c>
      <c r="E1037" s="48">
        <v>2478</v>
      </c>
      <c r="F1037" s="50">
        <v>1470513000</v>
      </c>
      <c r="G1037" s="50">
        <v>1866647000</v>
      </c>
      <c r="H1037" s="41"/>
      <c r="I1037" s="35"/>
      <c r="K1037" s="23"/>
    </row>
    <row r="1038" spans="1:11" ht="36" x14ac:dyDescent="0.25">
      <c r="A1038" s="48">
        <v>31</v>
      </c>
      <c r="B1038" s="48" t="s">
        <v>175</v>
      </c>
      <c r="C1038" s="57" t="s">
        <v>815</v>
      </c>
      <c r="D1038" s="48">
        <v>1537</v>
      </c>
      <c r="E1038" s="48">
        <v>9147</v>
      </c>
      <c r="F1038" s="50">
        <v>2905872000</v>
      </c>
      <c r="G1038" s="50">
        <v>4632421000</v>
      </c>
      <c r="H1038" s="41"/>
      <c r="I1038" s="35"/>
      <c r="K1038" s="23"/>
    </row>
    <row r="1039" spans="1:11" ht="24" x14ac:dyDescent="0.25">
      <c r="A1039" s="48">
        <v>31</v>
      </c>
      <c r="B1039" s="48" t="s">
        <v>176</v>
      </c>
      <c r="C1039" s="57" t="s">
        <v>816</v>
      </c>
      <c r="D1039" s="48">
        <v>77</v>
      </c>
      <c r="E1039" s="48">
        <v>3435</v>
      </c>
      <c r="F1039" s="50">
        <v>2671298000</v>
      </c>
      <c r="G1039" s="50">
        <v>6153742000</v>
      </c>
      <c r="H1039" s="41"/>
      <c r="I1039" s="35"/>
      <c r="K1039" s="23"/>
    </row>
    <row r="1040" spans="1:11" x14ac:dyDescent="0.25">
      <c r="A1040" s="48">
        <v>31</v>
      </c>
      <c r="B1040" s="48" t="s">
        <v>176</v>
      </c>
      <c r="C1040" s="57" t="s">
        <v>817</v>
      </c>
      <c r="D1040" s="48">
        <v>264</v>
      </c>
      <c r="E1040" s="48">
        <v>1388</v>
      </c>
      <c r="F1040" s="50">
        <v>371559000</v>
      </c>
      <c r="G1040" s="50">
        <v>620149000</v>
      </c>
      <c r="H1040" s="41"/>
      <c r="I1040" s="35"/>
      <c r="K1040" s="23"/>
    </row>
    <row r="1041" spans="1:11" x14ac:dyDescent="0.25">
      <c r="A1041" s="48">
        <v>31</v>
      </c>
      <c r="B1041" s="48" t="s">
        <v>176</v>
      </c>
      <c r="C1041" s="57" t="s">
        <v>821</v>
      </c>
      <c r="D1041" s="48">
        <v>404</v>
      </c>
      <c r="E1041" s="48">
        <v>7425</v>
      </c>
      <c r="F1041" s="50">
        <v>4403043000</v>
      </c>
      <c r="G1041" s="50">
        <v>5438559000</v>
      </c>
      <c r="H1041" s="41"/>
      <c r="I1041" s="35"/>
      <c r="K1041" s="23"/>
    </row>
    <row r="1042" spans="1:11" x14ac:dyDescent="0.25">
      <c r="A1042" s="48">
        <v>31</v>
      </c>
      <c r="B1042" s="48" t="s">
        <v>177</v>
      </c>
      <c r="C1042" s="57" t="s">
        <v>611</v>
      </c>
      <c r="D1042" s="48">
        <v>772</v>
      </c>
      <c r="E1042" s="48">
        <v>4146</v>
      </c>
      <c r="F1042" s="50">
        <v>1865310000</v>
      </c>
      <c r="G1042" s="50">
        <v>3652839000</v>
      </c>
      <c r="H1042" s="41"/>
      <c r="I1042" s="35"/>
      <c r="K1042" s="23"/>
    </row>
    <row r="1043" spans="1:11" ht="24" x14ac:dyDescent="0.25">
      <c r="A1043" s="48">
        <v>31</v>
      </c>
      <c r="B1043" s="48" t="s">
        <v>102</v>
      </c>
      <c r="C1043" s="57" t="s">
        <v>818</v>
      </c>
      <c r="D1043" s="48">
        <v>14</v>
      </c>
      <c r="E1043" s="48">
        <v>1130</v>
      </c>
      <c r="F1043" s="50">
        <v>637739000</v>
      </c>
      <c r="G1043" s="50">
        <v>1117801000</v>
      </c>
      <c r="H1043" s="41"/>
      <c r="I1043" s="35"/>
      <c r="K1043" s="23"/>
    </row>
    <row r="1044" spans="1:11" ht="24" x14ac:dyDescent="0.25">
      <c r="A1044" s="48">
        <v>31</v>
      </c>
      <c r="B1044" s="48" t="s">
        <v>178</v>
      </c>
      <c r="C1044" s="57" t="s">
        <v>819</v>
      </c>
      <c r="D1044" s="48">
        <v>939</v>
      </c>
      <c r="E1044" s="48">
        <v>9199</v>
      </c>
      <c r="F1044" s="50">
        <v>4309634000</v>
      </c>
      <c r="G1044" s="50">
        <v>8515585000</v>
      </c>
      <c r="H1044" s="41"/>
      <c r="I1044" s="35"/>
      <c r="K1044" s="23"/>
    </row>
    <row r="1045" spans="1:11" ht="36" x14ac:dyDescent="0.25">
      <c r="A1045" s="48">
        <v>31</v>
      </c>
      <c r="B1045" s="48" t="s">
        <v>178</v>
      </c>
      <c r="C1045" s="57" t="s">
        <v>820</v>
      </c>
      <c r="D1045" s="48">
        <v>252</v>
      </c>
      <c r="E1045" s="48">
        <v>2808</v>
      </c>
      <c r="F1045" s="50">
        <v>1249917000</v>
      </c>
      <c r="G1045" s="50">
        <v>1978795000</v>
      </c>
      <c r="H1045" s="41"/>
      <c r="I1045" s="35"/>
      <c r="K1045" s="23"/>
    </row>
    <row r="1046" spans="1:11" ht="24" x14ac:dyDescent="0.25">
      <c r="A1046" s="48">
        <v>31</v>
      </c>
      <c r="B1046" s="48" t="s">
        <v>178</v>
      </c>
      <c r="C1046" s="57" t="s">
        <v>822</v>
      </c>
      <c r="D1046" s="48">
        <v>461</v>
      </c>
      <c r="E1046" s="48">
        <v>4946</v>
      </c>
      <c r="F1046" s="50">
        <v>1592670000</v>
      </c>
      <c r="G1046" s="50">
        <v>2278141000</v>
      </c>
      <c r="H1046" s="41"/>
      <c r="I1046" s="35"/>
      <c r="K1046" s="23"/>
    </row>
    <row r="1047" spans="1:11" ht="48" x14ac:dyDescent="0.25">
      <c r="A1047" s="48">
        <v>32</v>
      </c>
      <c r="B1047" s="48" t="s">
        <v>175</v>
      </c>
      <c r="C1047" s="57" t="s">
        <v>823</v>
      </c>
      <c r="D1047" s="48">
        <v>1057</v>
      </c>
      <c r="E1047" s="48">
        <v>14511</v>
      </c>
      <c r="F1047" s="50">
        <v>6338665000</v>
      </c>
      <c r="G1047" s="50">
        <v>10601622000</v>
      </c>
      <c r="H1047" s="41"/>
      <c r="I1047" s="35"/>
      <c r="K1047" s="23"/>
    </row>
    <row r="1048" spans="1:11" x14ac:dyDescent="0.25">
      <c r="A1048" s="48">
        <v>33</v>
      </c>
      <c r="B1048" s="48" t="s">
        <v>175</v>
      </c>
      <c r="C1048" s="57" t="s">
        <v>824</v>
      </c>
      <c r="D1048" s="48">
        <v>57</v>
      </c>
      <c r="E1048" s="48">
        <v>286</v>
      </c>
      <c r="F1048" s="50">
        <v>81521000</v>
      </c>
      <c r="G1048" s="50">
        <v>123990000</v>
      </c>
      <c r="H1048" s="41"/>
      <c r="I1048" s="35"/>
      <c r="K1048" s="23"/>
    </row>
    <row r="1049" spans="1:11" ht="36" x14ac:dyDescent="0.25">
      <c r="A1049" s="48">
        <v>33</v>
      </c>
      <c r="B1049" s="48" t="s">
        <v>176</v>
      </c>
      <c r="C1049" s="57" t="s">
        <v>825</v>
      </c>
      <c r="D1049" s="48">
        <v>215</v>
      </c>
      <c r="E1049" s="48">
        <v>3237</v>
      </c>
      <c r="F1049" s="50">
        <v>1341205000</v>
      </c>
      <c r="G1049" s="50">
        <v>1747889000</v>
      </c>
      <c r="H1049" s="41"/>
      <c r="I1049" s="35"/>
      <c r="K1049" s="23"/>
    </row>
    <row r="1050" spans="1:11" ht="24" x14ac:dyDescent="0.25">
      <c r="A1050" s="48">
        <v>33</v>
      </c>
      <c r="B1050" s="48" t="s">
        <v>176</v>
      </c>
      <c r="C1050" s="57" t="s">
        <v>826</v>
      </c>
      <c r="D1050" s="48">
        <v>108</v>
      </c>
      <c r="E1050" s="48">
        <v>814</v>
      </c>
      <c r="F1050" s="50">
        <v>282645000</v>
      </c>
      <c r="G1050" s="50">
        <v>414316000</v>
      </c>
      <c r="H1050" s="41"/>
      <c r="I1050" s="35"/>
      <c r="K1050" s="23"/>
    </row>
    <row r="1051" spans="1:11" ht="24" x14ac:dyDescent="0.25">
      <c r="A1051" s="48">
        <v>33</v>
      </c>
      <c r="B1051" s="48" t="s">
        <v>176</v>
      </c>
      <c r="C1051" s="57" t="s">
        <v>847</v>
      </c>
      <c r="D1051" s="48">
        <v>29</v>
      </c>
      <c r="E1051" s="48">
        <v>230</v>
      </c>
      <c r="F1051" s="50">
        <v>66355000</v>
      </c>
      <c r="G1051" s="50">
        <v>94370000</v>
      </c>
      <c r="H1051" s="41"/>
      <c r="I1051" s="35"/>
      <c r="K1051" s="23"/>
    </row>
    <row r="1052" spans="1:11" ht="24" x14ac:dyDescent="0.25">
      <c r="A1052" s="48">
        <v>33</v>
      </c>
      <c r="B1052" s="48" t="s">
        <v>177</v>
      </c>
      <c r="C1052" s="57" t="s">
        <v>827</v>
      </c>
      <c r="D1052" s="48">
        <v>38</v>
      </c>
      <c r="E1052" s="48">
        <v>1269</v>
      </c>
      <c r="F1052" s="50">
        <v>908147000</v>
      </c>
      <c r="G1052" s="50">
        <v>1369606000</v>
      </c>
      <c r="H1052" s="41"/>
      <c r="I1052" s="35"/>
      <c r="K1052" s="23"/>
    </row>
    <row r="1053" spans="1:11" ht="24" x14ac:dyDescent="0.25">
      <c r="A1053" s="48">
        <v>33</v>
      </c>
      <c r="B1053" s="48" t="s">
        <v>177</v>
      </c>
      <c r="C1053" s="57" t="s">
        <v>828</v>
      </c>
      <c r="D1053" s="48">
        <v>156</v>
      </c>
      <c r="E1053" s="48">
        <v>867</v>
      </c>
      <c r="F1053" s="50">
        <v>225962000</v>
      </c>
      <c r="G1053" s="50">
        <v>319030000</v>
      </c>
      <c r="H1053" s="41"/>
      <c r="I1053" s="35"/>
      <c r="K1053" s="23"/>
    </row>
    <row r="1054" spans="1:11" ht="36" x14ac:dyDescent="0.25">
      <c r="A1054" s="48">
        <v>34</v>
      </c>
      <c r="B1054" s="48" t="s">
        <v>175</v>
      </c>
      <c r="C1054" s="57" t="s">
        <v>829</v>
      </c>
      <c r="D1054" s="48">
        <v>17</v>
      </c>
      <c r="E1054" s="48">
        <v>24470</v>
      </c>
      <c r="F1054" s="50">
        <v>27680581000</v>
      </c>
      <c r="G1054" s="50">
        <v>54636477000</v>
      </c>
      <c r="H1054" s="41"/>
      <c r="I1054" s="35"/>
      <c r="K1054" s="23"/>
    </row>
    <row r="1055" spans="1:11" ht="24" x14ac:dyDescent="0.25">
      <c r="A1055" s="48">
        <v>34</v>
      </c>
      <c r="B1055" s="48" t="s">
        <v>176</v>
      </c>
      <c r="C1055" s="57" t="s">
        <v>830</v>
      </c>
      <c r="D1055" s="48">
        <v>2240</v>
      </c>
      <c r="E1055" s="48">
        <v>26333</v>
      </c>
      <c r="F1055" s="50">
        <v>8973437000</v>
      </c>
      <c r="G1055" s="50">
        <v>13723755000</v>
      </c>
      <c r="H1055" s="41"/>
      <c r="I1055" s="35"/>
      <c r="K1055" s="23"/>
    </row>
    <row r="1056" spans="1:11" ht="48" x14ac:dyDescent="0.25">
      <c r="A1056" s="48">
        <v>34</v>
      </c>
      <c r="B1056" s="48" t="s">
        <v>176</v>
      </c>
      <c r="C1056" s="57" t="s">
        <v>831</v>
      </c>
      <c r="D1056" s="48">
        <v>846</v>
      </c>
      <c r="E1056" s="48">
        <v>9355</v>
      </c>
      <c r="F1056" s="50">
        <v>3076527000</v>
      </c>
      <c r="G1056" s="50">
        <v>4983736000</v>
      </c>
      <c r="H1056" s="41"/>
      <c r="I1056" s="35"/>
      <c r="K1056" s="23"/>
    </row>
    <row r="1057" spans="1:11" x14ac:dyDescent="0.25">
      <c r="A1057" s="48">
        <v>34</v>
      </c>
      <c r="B1057" s="48" t="s">
        <v>176</v>
      </c>
      <c r="C1057" s="57" t="s">
        <v>832</v>
      </c>
      <c r="D1057" s="48">
        <v>476</v>
      </c>
      <c r="E1057" s="48">
        <v>4227</v>
      </c>
      <c r="F1057" s="50">
        <v>1329350000</v>
      </c>
      <c r="G1057" s="50">
        <v>1981169000</v>
      </c>
      <c r="H1057" s="41"/>
      <c r="I1057" s="35"/>
      <c r="K1057" s="23"/>
    </row>
    <row r="1058" spans="1:11" ht="36" x14ac:dyDescent="0.25">
      <c r="A1058" s="48">
        <v>35</v>
      </c>
      <c r="B1058" s="48" t="s">
        <v>175</v>
      </c>
      <c r="C1058" s="57" t="s">
        <v>833</v>
      </c>
      <c r="D1058" s="48">
        <v>411</v>
      </c>
      <c r="E1058" s="48">
        <v>18879</v>
      </c>
      <c r="F1058" s="50">
        <v>5927852000</v>
      </c>
      <c r="G1058" s="50">
        <v>7557487000</v>
      </c>
      <c r="H1058" s="41"/>
      <c r="I1058" s="35"/>
      <c r="K1058" s="23"/>
    </row>
    <row r="1059" spans="1:11" ht="48" x14ac:dyDescent="0.25">
      <c r="A1059" s="48">
        <v>35</v>
      </c>
      <c r="B1059" s="48" t="s">
        <v>176</v>
      </c>
      <c r="C1059" s="57" t="s">
        <v>834</v>
      </c>
      <c r="D1059" s="48">
        <v>149</v>
      </c>
      <c r="E1059" s="48">
        <v>36756</v>
      </c>
      <c r="F1059" s="50">
        <v>9292080000</v>
      </c>
      <c r="G1059" s="50">
        <v>11360693000</v>
      </c>
      <c r="H1059" s="41"/>
      <c r="I1059" s="35"/>
      <c r="K1059" s="23"/>
    </row>
    <row r="1060" spans="1:11" ht="36" x14ac:dyDescent="0.25">
      <c r="A1060" s="48">
        <v>35</v>
      </c>
      <c r="B1060" s="48" t="s">
        <v>176</v>
      </c>
      <c r="C1060" s="57" t="s">
        <v>835</v>
      </c>
      <c r="D1060" s="48">
        <v>14</v>
      </c>
      <c r="E1060" s="48">
        <v>1945</v>
      </c>
      <c r="F1060" s="50">
        <v>395438000</v>
      </c>
      <c r="G1060" s="50">
        <v>617696000</v>
      </c>
      <c r="H1060" s="41"/>
      <c r="I1060" s="35"/>
      <c r="K1060" s="23"/>
    </row>
    <row r="1061" spans="1:11" ht="36" x14ac:dyDescent="0.25">
      <c r="A1061" s="48">
        <v>35</v>
      </c>
      <c r="B1061" s="48" t="s">
        <v>177</v>
      </c>
      <c r="C1061" s="57" t="s">
        <v>836</v>
      </c>
      <c r="D1061" s="48">
        <v>74</v>
      </c>
      <c r="E1061" s="48">
        <v>9440</v>
      </c>
      <c r="F1061" s="50">
        <v>2309989000</v>
      </c>
      <c r="G1061" s="50">
        <v>2820884000</v>
      </c>
      <c r="H1061" s="41"/>
      <c r="I1061" s="35"/>
      <c r="K1061" s="23"/>
    </row>
    <row r="1062" spans="1:11" ht="36" x14ac:dyDescent="0.25">
      <c r="A1062" s="48">
        <v>35</v>
      </c>
      <c r="B1062" s="48" t="s">
        <v>102</v>
      </c>
      <c r="C1062" s="57" t="s">
        <v>837</v>
      </c>
      <c r="D1062" s="48">
        <v>2461</v>
      </c>
      <c r="E1062" s="48">
        <v>7170</v>
      </c>
      <c r="F1062" s="50">
        <v>2049564000</v>
      </c>
      <c r="G1062" s="50">
        <v>3319353000</v>
      </c>
      <c r="H1062" s="41"/>
      <c r="I1062" s="35"/>
      <c r="K1062" s="23"/>
    </row>
    <row r="1063" spans="1:11" ht="24" x14ac:dyDescent="0.25">
      <c r="A1063" s="48">
        <v>35</v>
      </c>
      <c r="B1063" s="48" t="s">
        <v>178</v>
      </c>
      <c r="C1063" s="57" t="s">
        <v>838</v>
      </c>
      <c r="D1063" s="48">
        <v>1214</v>
      </c>
      <c r="E1063" s="48">
        <v>2342</v>
      </c>
      <c r="F1063" s="50">
        <v>351512000</v>
      </c>
      <c r="G1063" s="50">
        <v>503553000</v>
      </c>
      <c r="H1063" s="41"/>
      <c r="I1063" s="35"/>
      <c r="K1063" s="23"/>
    </row>
    <row r="1064" spans="1:11" x14ac:dyDescent="0.25">
      <c r="A1064" s="48">
        <v>35</v>
      </c>
      <c r="B1064" s="48" t="s">
        <v>179</v>
      </c>
      <c r="C1064" s="57" t="s">
        <v>839</v>
      </c>
      <c r="D1064" s="48">
        <v>42</v>
      </c>
      <c r="E1064" s="48">
        <v>408</v>
      </c>
      <c r="F1064" s="50">
        <v>138752000</v>
      </c>
      <c r="G1064" s="50">
        <v>223854000</v>
      </c>
      <c r="H1064" s="41"/>
      <c r="I1064" s="35"/>
      <c r="K1064" s="23"/>
    </row>
    <row r="1065" spans="1:11" ht="24" x14ac:dyDescent="0.25">
      <c r="A1065" s="48">
        <v>36</v>
      </c>
      <c r="B1065" s="48" t="s">
        <v>175</v>
      </c>
      <c r="C1065" s="57" t="s">
        <v>840</v>
      </c>
      <c r="D1065" s="48">
        <v>6585</v>
      </c>
      <c r="E1065" s="48">
        <v>24159</v>
      </c>
      <c r="F1065" s="50">
        <v>4239566000</v>
      </c>
      <c r="G1065" s="50">
        <v>7306940000</v>
      </c>
      <c r="H1065" s="41"/>
      <c r="I1065" s="35"/>
      <c r="K1065" s="23"/>
    </row>
    <row r="1066" spans="1:11" x14ac:dyDescent="0.25">
      <c r="A1066" s="48">
        <v>36</v>
      </c>
      <c r="B1066" s="48" t="s">
        <v>175</v>
      </c>
      <c r="C1066" s="57" t="s">
        <v>841</v>
      </c>
      <c r="D1066" s="48">
        <v>407</v>
      </c>
      <c r="E1066" s="48">
        <v>1945</v>
      </c>
      <c r="F1066" s="50">
        <v>476324000</v>
      </c>
      <c r="G1066" s="50">
        <v>710746000</v>
      </c>
      <c r="H1066" s="41"/>
      <c r="I1066" s="35"/>
      <c r="K1066" s="23"/>
    </row>
    <row r="1067" spans="1:11" x14ac:dyDescent="0.25">
      <c r="A1067" s="48">
        <v>36</v>
      </c>
      <c r="B1067" s="48" t="s">
        <v>176</v>
      </c>
      <c r="C1067" s="57" t="s">
        <v>798</v>
      </c>
      <c r="D1067" s="48">
        <v>45</v>
      </c>
      <c r="E1067" s="48">
        <v>281</v>
      </c>
      <c r="F1067" s="50">
        <v>111548000</v>
      </c>
      <c r="G1067" s="50">
        <v>169428000</v>
      </c>
      <c r="H1067" s="41"/>
      <c r="I1067" s="35"/>
      <c r="K1067" s="23"/>
    </row>
    <row r="1068" spans="1:11" ht="36" x14ac:dyDescent="0.25">
      <c r="A1068" s="48">
        <v>36</v>
      </c>
      <c r="B1068" s="48" t="s">
        <v>176</v>
      </c>
      <c r="C1068" s="57" t="s">
        <v>842</v>
      </c>
      <c r="D1068" s="48">
        <v>693</v>
      </c>
      <c r="E1068" s="48">
        <v>4497</v>
      </c>
      <c r="F1068" s="50">
        <v>1349581000</v>
      </c>
      <c r="G1068" s="50">
        <v>2323220000</v>
      </c>
      <c r="H1068" s="41"/>
      <c r="I1068" s="35"/>
      <c r="K1068" s="23"/>
    </row>
    <row r="1069" spans="1:11" x14ac:dyDescent="0.25">
      <c r="A1069" s="48">
        <v>36</v>
      </c>
      <c r="B1069" s="48" t="s">
        <v>176</v>
      </c>
      <c r="C1069" s="57" t="s">
        <v>843</v>
      </c>
      <c r="D1069" s="48">
        <v>235</v>
      </c>
      <c r="E1069" s="48">
        <v>986</v>
      </c>
      <c r="F1069" s="50">
        <v>225953000</v>
      </c>
      <c r="G1069" s="50">
        <v>468897000</v>
      </c>
      <c r="H1069" s="41"/>
      <c r="I1069" s="35"/>
      <c r="K1069" s="23"/>
    </row>
    <row r="1070" spans="1:11" x14ac:dyDescent="0.25">
      <c r="A1070" s="48">
        <v>36</v>
      </c>
      <c r="B1070" s="48" t="s">
        <v>177</v>
      </c>
      <c r="C1070" s="57" t="s">
        <v>844</v>
      </c>
      <c r="D1070" s="48">
        <v>281</v>
      </c>
      <c r="E1070" s="48">
        <v>1350</v>
      </c>
      <c r="F1070" s="50">
        <v>289087000</v>
      </c>
      <c r="G1070" s="50">
        <v>581740000</v>
      </c>
      <c r="H1070" s="41"/>
      <c r="I1070" s="35"/>
      <c r="K1070" s="23"/>
    </row>
    <row r="1071" spans="1:11" x14ac:dyDescent="0.25">
      <c r="A1071" s="48">
        <v>36</v>
      </c>
      <c r="B1071" s="48" t="s">
        <v>102</v>
      </c>
      <c r="C1071" s="57" t="s">
        <v>845</v>
      </c>
      <c r="D1071" s="48">
        <v>82</v>
      </c>
      <c r="E1071" s="48">
        <v>193</v>
      </c>
      <c r="F1071" s="50">
        <v>16026000</v>
      </c>
      <c r="G1071" s="50">
        <v>26865000</v>
      </c>
      <c r="H1071" s="41"/>
      <c r="I1071" s="35"/>
      <c r="K1071" s="23"/>
    </row>
    <row r="1072" spans="1:11" ht="24" x14ac:dyDescent="0.25">
      <c r="A1072" s="48">
        <v>36</v>
      </c>
      <c r="B1072" s="48" t="s">
        <v>102</v>
      </c>
      <c r="C1072" s="57" t="s">
        <v>846</v>
      </c>
      <c r="D1072" s="48">
        <v>230</v>
      </c>
      <c r="E1072" s="48">
        <v>1168</v>
      </c>
      <c r="F1072" s="50">
        <v>196402000</v>
      </c>
      <c r="G1072" s="50">
        <v>361351000</v>
      </c>
      <c r="H1072" s="41"/>
      <c r="I1072" s="35"/>
      <c r="K1072" s="23"/>
    </row>
    <row r="1073" spans="1:11" ht="24" x14ac:dyDescent="0.25">
      <c r="A1073" s="48">
        <v>36</v>
      </c>
      <c r="B1073" s="48" t="s">
        <v>178</v>
      </c>
      <c r="C1073" s="57" t="s">
        <v>848</v>
      </c>
      <c r="D1073" s="48">
        <v>340</v>
      </c>
      <c r="E1073" s="48">
        <v>1515</v>
      </c>
      <c r="F1073" s="50">
        <v>291019000</v>
      </c>
      <c r="G1073" s="50">
        <v>486791000</v>
      </c>
      <c r="H1073" s="41"/>
      <c r="I1073" s="35"/>
      <c r="K1073" s="23"/>
    </row>
    <row r="1074" spans="1:11" ht="24" x14ac:dyDescent="0.25">
      <c r="A1074" s="48">
        <v>36</v>
      </c>
      <c r="B1074" s="48" t="s">
        <v>178</v>
      </c>
      <c r="C1074" s="57" t="s">
        <v>849</v>
      </c>
      <c r="D1074" s="48">
        <v>152</v>
      </c>
      <c r="E1074" s="48">
        <v>878</v>
      </c>
      <c r="F1074" s="50">
        <v>172987000</v>
      </c>
      <c r="G1074" s="50">
        <v>246687000</v>
      </c>
      <c r="H1074" s="41"/>
      <c r="I1074" s="35"/>
      <c r="K1074" s="23"/>
    </row>
    <row r="1075" spans="1:11" x14ac:dyDescent="0.25">
      <c r="A1075" s="48">
        <v>36</v>
      </c>
      <c r="B1075" s="48" t="s">
        <v>178</v>
      </c>
      <c r="C1075" s="57" t="s">
        <v>850</v>
      </c>
      <c r="D1075" s="48">
        <v>43</v>
      </c>
      <c r="E1075" s="48">
        <v>254</v>
      </c>
      <c r="F1075" s="50">
        <v>51097000</v>
      </c>
      <c r="G1075" s="50">
        <v>95434000</v>
      </c>
      <c r="H1075" s="41"/>
      <c r="I1075" s="35"/>
      <c r="K1075" s="23"/>
    </row>
    <row r="1076" spans="1:11" x14ac:dyDescent="0.25">
      <c r="A1076" s="48">
        <v>36</v>
      </c>
      <c r="B1076" s="48" t="s">
        <v>178</v>
      </c>
      <c r="C1076" s="57" t="s">
        <v>851</v>
      </c>
      <c r="D1076" s="48">
        <v>28</v>
      </c>
      <c r="E1076" s="48">
        <v>139</v>
      </c>
      <c r="F1076" s="50">
        <v>17458000</v>
      </c>
      <c r="G1076" s="50">
        <v>22944000</v>
      </c>
      <c r="H1076" s="41"/>
      <c r="I1076" s="35"/>
      <c r="K1076" s="23"/>
    </row>
    <row r="1077" spans="1:11" ht="24" x14ac:dyDescent="0.25">
      <c r="A1077" s="48">
        <v>36</v>
      </c>
      <c r="B1077" s="48" t="s">
        <v>178</v>
      </c>
      <c r="C1077" s="57" t="s">
        <v>852</v>
      </c>
      <c r="D1077" s="48">
        <v>840</v>
      </c>
      <c r="E1077" s="48">
        <v>3082</v>
      </c>
      <c r="F1077" s="50">
        <v>349483000</v>
      </c>
      <c r="G1077" s="50">
        <v>690582000</v>
      </c>
      <c r="H1077" s="41"/>
      <c r="I1077" s="35"/>
      <c r="K1077" s="23"/>
    </row>
    <row r="1078" spans="1:11" x14ac:dyDescent="0.25">
      <c r="A1078" s="48">
        <v>36</v>
      </c>
      <c r="B1078" s="48" t="s">
        <v>178</v>
      </c>
      <c r="C1078" s="57" t="s">
        <v>853</v>
      </c>
      <c r="D1078" s="48">
        <v>79</v>
      </c>
      <c r="E1078" s="48">
        <v>371</v>
      </c>
      <c r="F1078" s="50">
        <v>44904000</v>
      </c>
      <c r="G1078" s="50">
        <v>77533000</v>
      </c>
      <c r="H1078" s="41"/>
      <c r="I1078" s="35"/>
      <c r="K1078" s="23"/>
    </row>
    <row r="1079" spans="1:11" x14ac:dyDescent="0.25">
      <c r="A1079" s="48">
        <v>36</v>
      </c>
      <c r="B1079" s="48" t="s">
        <v>178</v>
      </c>
      <c r="C1079" s="57" t="s">
        <v>854</v>
      </c>
      <c r="D1079" s="48">
        <v>308</v>
      </c>
      <c r="E1079" s="48">
        <v>1425</v>
      </c>
      <c r="F1079" s="50">
        <v>286447000</v>
      </c>
      <c r="G1079" s="50">
        <v>489694000</v>
      </c>
      <c r="H1079" s="41"/>
      <c r="I1079" s="35"/>
      <c r="K1079" s="23"/>
    </row>
    <row r="1080" spans="1:11" x14ac:dyDescent="0.25">
      <c r="A1080" s="48">
        <v>36</v>
      </c>
      <c r="B1080" s="48" t="s">
        <v>178</v>
      </c>
      <c r="C1080" s="57" t="s">
        <v>855</v>
      </c>
      <c r="D1080" s="48">
        <v>321</v>
      </c>
      <c r="E1080" s="48">
        <v>1630</v>
      </c>
      <c r="F1080" s="50">
        <v>447808000</v>
      </c>
      <c r="G1080" s="50">
        <v>645559000</v>
      </c>
      <c r="H1080" s="41"/>
      <c r="I1080" s="35"/>
      <c r="K1080" s="23"/>
    </row>
    <row r="1081" spans="1:11" ht="24" x14ac:dyDescent="0.25">
      <c r="A1081" s="48">
        <v>36</v>
      </c>
      <c r="B1081" s="48" t="s">
        <v>178</v>
      </c>
      <c r="C1081" s="57" t="s">
        <v>856</v>
      </c>
      <c r="D1081" s="48">
        <v>32</v>
      </c>
      <c r="E1081" s="48">
        <v>1091</v>
      </c>
      <c r="F1081" s="50">
        <v>438929000</v>
      </c>
      <c r="G1081" s="50">
        <v>615440000</v>
      </c>
      <c r="H1081" s="41"/>
      <c r="I1081" s="35"/>
      <c r="K1081" s="23"/>
    </row>
    <row r="1082" spans="1:11" x14ac:dyDescent="0.25">
      <c r="A1082" s="48">
        <v>36</v>
      </c>
      <c r="B1082" s="48" t="s">
        <v>178</v>
      </c>
      <c r="C1082" s="57" t="s">
        <v>857</v>
      </c>
      <c r="D1082" s="48">
        <v>137</v>
      </c>
      <c r="E1082" s="48">
        <v>613</v>
      </c>
      <c r="F1082" s="50">
        <v>123515000</v>
      </c>
      <c r="G1082" s="50">
        <v>188260000</v>
      </c>
      <c r="H1082" s="41"/>
      <c r="I1082" s="35"/>
      <c r="K1082" s="23"/>
    </row>
    <row r="1083" spans="1:11" x14ac:dyDescent="0.25">
      <c r="A1083" s="48">
        <v>36</v>
      </c>
      <c r="B1083" s="48" t="s">
        <v>178</v>
      </c>
      <c r="C1083" s="57" t="s">
        <v>858</v>
      </c>
      <c r="D1083" s="48">
        <v>89</v>
      </c>
      <c r="E1083" s="48">
        <v>456</v>
      </c>
      <c r="F1083" s="50">
        <v>121039000</v>
      </c>
      <c r="G1083" s="50">
        <v>206752000</v>
      </c>
      <c r="H1083" s="41"/>
      <c r="I1083" s="35"/>
      <c r="K1083" s="23"/>
    </row>
    <row r="1084" spans="1:11" ht="24" x14ac:dyDescent="0.25">
      <c r="A1084" s="48">
        <v>36</v>
      </c>
      <c r="B1084" s="48" t="s">
        <v>178</v>
      </c>
      <c r="C1084" s="57" t="s">
        <v>859</v>
      </c>
      <c r="D1084" s="48">
        <v>596</v>
      </c>
      <c r="E1084" s="48">
        <v>3828</v>
      </c>
      <c r="F1084" s="50">
        <v>928470000</v>
      </c>
      <c r="G1084" s="50">
        <v>1836562000</v>
      </c>
      <c r="H1084" s="41"/>
      <c r="I1084" s="35"/>
      <c r="K1084" s="23"/>
    </row>
    <row r="1085" spans="1:11" x14ac:dyDescent="0.25">
      <c r="F1085" s="51"/>
      <c r="G1085" s="52"/>
      <c r="H1085" s="41"/>
      <c r="I1085" s="35"/>
    </row>
    <row r="1086" spans="1:11" ht="15.75" thickBot="1" x14ac:dyDescent="0.3">
      <c r="A1086" s="49"/>
      <c r="B1086" s="49"/>
      <c r="C1086" s="58"/>
      <c r="D1086" s="49"/>
      <c r="E1086" s="49"/>
      <c r="F1086" s="53"/>
      <c r="G1086" s="54"/>
      <c r="H1086" s="40"/>
      <c r="I1086" s="35"/>
    </row>
    <row r="1087" spans="1:11" ht="15.75" thickTop="1" x14ac:dyDescent="0.25">
      <c r="F1087" s="51"/>
      <c r="G1087" s="52"/>
      <c r="H1087" s="41"/>
      <c r="I1087" s="35"/>
    </row>
    <row r="1088" spans="1:11" x14ac:dyDescent="0.25">
      <c r="A1088" s="108" t="s">
        <v>860</v>
      </c>
      <c r="F1088" s="51"/>
      <c r="G1088" s="52"/>
      <c r="H1088" s="41"/>
      <c r="I1088" s="35"/>
    </row>
    <row r="1089" spans="1:9" x14ac:dyDescent="0.25">
      <c r="F1089" s="51"/>
      <c r="G1089" s="52"/>
      <c r="H1089" s="41"/>
      <c r="I1089" s="35"/>
    </row>
    <row r="1090" spans="1:9" ht="15" customHeight="1" x14ac:dyDescent="0.25">
      <c r="A1090" s="153"/>
      <c r="B1090" s="153"/>
      <c r="C1090" s="153"/>
      <c r="D1090" s="154" t="s">
        <v>1224</v>
      </c>
      <c r="E1090" s="154" t="s">
        <v>15</v>
      </c>
      <c r="F1090" s="152" t="s">
        <v>1227</v>
      </c>
      <c r="G1090" s="152" t="s">
        <v>1228</v>
      </c>
      <c r="I1090" s="35"/>
    </row>
    <row r="1091" spans="1:9" x14ac:dyDescent="0.25">
      <c r="A1091" s="153"/>
      <c r="B1091" s="153"/>
      <c r="C1091" s="153"/>
      <c r="D1091" s="154"/>
      <c r="E1091" s="154"/>
      <c r="F1091" s="152"/>
      <c r="G1091" s="152"/>
      <c r="I1091" s="35"/>
    </row>
    <row r="1092" spans="1:9" x14ac:dyDescent="0.25">
      <c r="A1092" s="153"/>
      <c r="B1092" s="153"/>
      <c r="C1092" s="153"/>
      <c r="D1092" s="154"/>
      <c r="E1092" s="154"/>
      <c r="F1092" s="152"/>
      <c r="G1092" s="152"/>
      <c r="I1092" s="35"/>
    </row>
    <row r="1093" spans="1:9" x14ac:dyDescent="0.25">
      <c r="A1093" s="153"/>
      <c r="B1093" s="153"/>
      <c r="C1093" s="153"/>
      <c r="D1093" s="154"/>
      <c r="E1093" s="154"/>
      <c r="F1093" s="152"/>
      <c r="G1093" s="152"/>
      <c r="I1093" s="35"/>
    </row>
    <row r="1094" spans="1:9" x14ac:dyDescent="0.25">
      <c r="A1094" s="48">
        <v>15</v>
      </c>
      <c r="B1094" s="48" t="s">
        <v>175</v>
      </c>
      <c r="C1094" s="57" t="s">
        <v>861</v>
      </c>
      <c r="D1094" s="50">
        <v>504</v>
      </c>
      <c r="E1094" s="50">
        <v>52169</v>
      </c>
      <c r="F1094" s="50">
        <v>2944434000</v>
      </c>
      <c r="G1094" s="50">
        <v>11953789000</v>
      </c>
      <c r="H1094" s="41"/>
      <c r="I1094" s="35"/>
    </row>
    <row r="1095" spans="1:9" x14ac:dyDescent="0.25">
      <c r="A1095" s="48">
        <v>15</v>
      </c>
      <c r="B1095" s="48" t="s">
        <v>175</v>
      </c>
      <c r="C1095" s="57" t="s">
        <v>862</v>
      </c>
      <c r="D1095" s="50">
        <v>9</v>
      </c>
      <c r="E1095" s="50">
        <v>843</v>
      </c>
      <c r="F1095" s="50">
        <v>99509000</v>
      </c>
      <c r="G1095" s="50">
        <v>211032000</v>
      </c>
      <c r="H1095" s="41"/>
      <c r="I1095" s="35"/>
    </row>
    <row r="1096" spans="1:9" x14ac:dyDescent="0.25">
      <c r="A1096" s="48">
        <v>15</v>
      </c>
      <c r="B1096" s="48" t="s">
        <v>175</v>
      </c>
      <c r="C1096" s="57" t="s">
        <v>863</v>
      </c>
      <c r="D1096" s="50">
        <v>1020</v>
      </c>
      <c r="E1096" s="50">
        <v>12762</v>
      </c>
      <c r="F1096" s="50">
        <v>539927000</v>
      </c>
      <c r="G1096" s="50">
        <v>2073727000</v>
      </c>
      <c r="H1096" s="41"/>
      <c r="I1096" s="35"/>
    </row>
    <row r="1097" spans="1:9" ht="24" x14ac:dyDescent="0.25">
      <c r="A1097" s="48">
        <v>15</v>
      </c>
      <c r="B1097" s="48" t="s">
        <v>176</v>
      </c>
      <c r="C1097" s="57" t="s">
        <v>864</v>
      </c>
      <c r="D1097" s="50">
        <v>162</v>
      </c>
      <c r="E1097" s="50">
        <v>8124</v>
      </c>
      <c r="F1097" s="50">
        <v>280733000</v>
      </c>
      <c r="G1097" s="50">
        <v>628493000</v>
      </c>
      <c r="H1097" s="41"/>
      <c r="I1097" s="35"/>
    </row>
    <row r="1098" spans="1:9" x14ac:dyDescent="0.25">
      <c r="A1098" s="48">
        <v>15</v>
      </c>
      <c r="B1098" s="48" t="s">
        <v>177</v>
      </c>
      <c r="C1098" s="57" t="s">
        <v>865</v>
      </c>
      <c r="D1098" s="50">
        <v>178</v>
      </c>
      <c r="E1098" s="50">
        <v>3354</v>
      </c>
      <c r="F1098" s="50">
        <v>269555000</v>
      </c>
      <c r="G1098" s="50">
        <v>603058000</v>
      </c>
      <c r="H1098" s="41"/>
      <c r="I1098" s="35"/>
    </row>
    <row r="1099" spans="1:9" x14ac:dyDescent="0.25">
      <c r="A1099" s="48">
        <v>15</v>
      </c>
      <c r="B1099" s="48" t="s">
        <v>177</v>
      </c>
      <c r="C1099" s="57" t="s">
        <v>866</v>
      </c>
      <c r="D1099" s="50">
        <v>481</v>
      </c>
      <c r="E1099" s="50">
        <v>12841</v>
      </c>
      <c r="F1099" s="50">
        <v>615308000</v>
      </c>
      <c r="G1099" s="50">
        <v>1756375000</v>
      </c>
      <c r="H1099" s="41"/>
      <c r="I1099" s="35"/>
    </row>
    <row r="1100" spans="1:9" x14ac:dyDescent="0.25">
      <c r="A1100" s="48">
        <v>15</v>
      </c>
      <c r="B1100" s="48" t="s">
        <v>102</v>
      </c>
      <c r="C1100" s="57" t="s">
        <v>867</v>
      </c>
      <c r="D1100" s="50">
        <v>156</v>
      </c>
      <c r="E1100" s="50">
        <v>7232</v>
      </c>
      <c r="F1100" s="50">
        <v>511772000</v>
      </c>
      <c r="G1100" s="50">
        <v>2980649000</v>
      </c>
      <c r="H1100" s="41"/>
      <c r="I1100" s="35"/>
    </row>
    <row r="1101" spans="1:9" x14ac:dyDescent="0.25">
      <c r="A1101" s="48">
        <v>15</v>
      </c>
      <c r="B1101" s="48" t="s">
        <v>178</v>
      </c>
      <c r="C1101" s="57" t="s">
        <v>868</v>
      </c>
      <c r="D1101" s="50">
        <v>1899</v>
      </c>
      <c r="E1101" s="50">
        <v>20768</v>
      </c>
      <c r="F1101" s="50">
        <v>1382616000</v>
      </c>
      <c r="G1101" s="50">
        <v>5333196000</v>
      </c>
      <c r="H1101" s="41"/>
      <c r="I1101" s="35"/>
    </row>
    <row r="1102" spans="1:9" x14ac:dyDescent="0.25">
      <c r="A1102" s="48">
        <v>15</v>
      </c>
      <c r="B1102" s="48" t="s">
        <v>179</v>
      </c>
      <c r="C1102" s="57" t="s">
        <v>869</v>
      </c>
      <c r="D1102" s="50">
        <v>133</v>
      </c>
      <c r="E1102" s="50">
        <v>8441</v>
      </c>
      <c r="F1102" s="50">
        <v>728821000</v>
      </c>
      <c r="G1102" s="50">
        <v>2797337000</v>
      </c>
      <c r="H1102" s="41"/>
      <c r="I1102" s="35"/>
    </row>
    <row r="1103" spans="1:9" x14ac:dyDescent="0.25">
      <c r="A1103" s="48">
        <v>15</v>
      </c>
      <c r="B1103" s="48" t="s">
        <v>179</v>
      </c>
      <c r="C1103" s="57" t="s">
        <v>870</v>
      </c>
      <c r="D1103" s="50">
        <v>117</v>
      </c>
      <c r="E1103" s="50">
        <v>1130</v>
      </c>
      <c r="F1103" s="50">
        <v>67947000</v>
      </c>
      <c r="G1103" s="50">
        <v>184658000</v>
      </c>
      <c r="H1103" s="41"/>
      <c r="I1103" s="35"/>
    </row>
    <row r="1104" spans="1:9" x14ac:dyDescent="0.25">
      <c r="A1104" s="48">
        <v>15</v>
      </c>
      <c r="B1104" s="48" t="s">
        <v>179</v>
      </c>
      <c r="C1104" s="57" t="s">
        <v>871</v>
      </c>
      <c r="D1104" s="50">
        <v>74</v>
      </c>
      <c r="E1104" s="50">
        <v>1723</v>
      </c>
      <c r="F1104" s="50">
        <v>175978000</v>
      </c>
      <c r="G1104" s="50">
        <v>569200000</v>
      </c>
      <c r="H1104" s="41"/>
      <c r="I1104" s="35"/>
    </row>
    <row r="1105" spans="1:9" ht="24" x14ac:dyDescent="0.25">
      <c r="A1105" s="48">
        <v>15</v>
      </c>
      <c r="B1105" s="48" t="s">
        <v>180</v>
      </c>
      <c r="C1105" s="57" t="s">
        <v>872</v>
      </c>
      <c r="D1105" s="50">
        <v>12344</v>
      </c>
      <c r="E1105" s="50">
        <v>57152</v>
      </c>
      <c r="F1105" s="50">
        <v>1314812000</v>
      </c>
      <c r="G1105" s="50">
        <v>2724263000</v>
      </c>
      <c r="H1105" s="41"/>
      <c r="I1105" s="35"/>
    </row>
    <row r="1106" spans="1:9" x14ac:dyDescent="0.25">
      <c r="A1106" s="48">
        <v>15</v>
      </c>
      <c r="B1106" s="48" t="s">
        <v>180</v>
      </c>
      <c r="C1106" s="57" t="s">
        <v>873</v>
      </c>
      <c r="D1106" s="50">
        <v>203</v>
      </c>
      <c r="E1106" s="50">
        <v>10006</v>
      </c>
      <c r="F1106" s="50">
        <v>538600000</v>
      </c>
      <c r="G1106" s="50">
        <v>1030320000</v>
      </c>
      <c r="H1106" s="41"/>
      <c r="I1106" s="35"/>
    </row>
    <row r="1107" spans="1:9" x14ac:dyDescent="0.25">
      <c r="A1107" s="48">
        <v>15</v>
      </c>
      <c r="B1107" s="48" t="s">
        <v>181</v>
      </c>
      <c r="C1107" s="57" t="s">
        <v>645</v>
      </c>
      <c r="D1107" s="50">
        <v>28</v>
      </c>
      <c r="E1107" s="50">
        <v>29146</v>
      </c>
      <c r="F1107" s="50">
        <v>1987312000</v>
      </c>
      <c r="G1107" s="50">
        <v>5205180000</v>
      </c>
      <c r="H1107" s="41"/>
      <c r="I1107" s="35"/>
    </row>
    <row r="1108" spans="1:9" ht="24" x14ac:dyDescent="0.25">
      <c r="A1108" s="48">
        <v>15</v>
      </c>
      <c r="B1108" s="48" t="s">
        <v>182</v>
      </c>
      <c r="C1108" s="57" t="s">
        <v>874</v>
      </c>
      <c r="D1108" s="50">
        <v>215</v>
      </c>
      <c r="E1108" s="50">
        <v>9642</v>
      </c>
      <c r="F1108" s="50">
        <v>526741000</v>
      </c>
      <c r="G1108" s="50">
        <v>1151699000</v>
      </c>
      <c r="H1108" s="41"/>
      <c r="I1108" s="35"/>
    </row>
    <row r="1109" spans="1:9" x14ac:dyDescent="0.25">
      <c r="A1109" s="48">
        <v>15</v>
      </c>
      <c r="B1109" s="48" t="s">
        <v>183</v>
      </c>
      <c r="C1109" s="57" t="s">
        <v>875</v>
      </c>
      <c r="D1109" s="50">
        <v>726</v>
      </c>
      <c r="E1109" s="50">
        <v>2799</v>
      </c>
      <c r="F1109" s="50">
        <v>61162000</v>
      </c>
      <c r="G1109" s="50">
        <v>140322000</v>
      </c>
      <c r="H1109" s="41"/>
      <c r="I1109" s="35"/>
    </row>
    <row r="1110" spans="1:9" x14ac:dyDescent="0.25">
      <c r="A1110" s="48">
        <v>15</v>
      </c>
      <c r="B1110" s="48" t="s">
        <v>183</v>
      </c>
      <c r="C1110" s="57" t="s">
        <v>876</v>
      </c>
      <c r="D1110" s="50">
        <v>267</v>
      </c>
      <c r="E1110" s="50">
        <v>5684</v>
      </c>
      <c r="F1110" s="50">
        <v>236494000</v>
      </c>
      <c r="G1110" s="50">
        <v>536880000</v>
      </c>
      <c r="H1110" s="41"/>
      <c r="I1110" s="35"/>
    </row>
    <row r="1111" spans="1:9" x14ac:dyDescent="0.25">
      <c r="A1111" s="48">
        <v>15</v>
      </c>
      <c r="B1111" s="48" t="s">
        <v>184</v>
      </c>
      <c r="C1111" s="57" t="s">
        <v>648</v>
      </c>
      <c r="D1111" s="50">
        <v>60</v>
      </c>
      <c r="E1111" s="50">
        <v>1310</v>
      </c>
      <c r="F1111" s="50">
        <v>149009000</v>
      </c>
      <c r="G1111" s="50">
        <v>375424000</v>
      </c>
      <c r="H1111" s="41"/>
      <c r="I1111" s="35"/>
    </row>
    <row r="1112" spans="1:9" x14ac:dyDescent="0.25">
      <c r="A1112" s="48">
        <v>15</v>
      </c>
      <c r="B1112" s="48" t="s">
        <v>184</v>
      </c>
      <c r="C1112" s="57" t="s">
        <v>877</v>
      </c>
      <c r="D1112" s="50">
        <v>17</v>
      </c>
      <c r="E1112" s="50">
        <v>591</v>
      </c>
      <c r="F1112" s="50">
        <v>47971000</v>
      </c>
      <c r="G1112" s="50">
        <v>162332000</v>
      </c>
      <c r="H1112" s="41"/>
      <c r="I1112" s="35"/>
    </row>
    <row r="1113" spans="1:9" x14ac:dyDescent="0.25">
      <c r="A1113" s="48">
        <v>15</v>
      </c>
      <c r="B1113" s="48" t="s">
        <v>184</v>
      </c>
      <c r="C1113" s="57" t="s">
        <v>878</v>
      </c>
      <c r="D1113" s="50">
        <v>170</v>
      </c>
      <c r="E1113" s="50">
        <v>2832</v>
      </c>
      <c r="F1113" s="50">
        <v>244820000</v>
      </c>
      <c r="G1113" s="50">
        <v>735318000</v>
      </c>
      <c r="H1113" s="41"/>
      <c r="I1113" s="35"/>
    </row>
    <row r="1114" spans="1:9" x14ac:dyDescent="0.25">
      <c r="A1114" s="48">
        <v>15</v>
      </c>
      <c r="B1114" s="48" t="s">
        <v>184</v>
      </c>
      <c r="C1114" s="57" t="s">
        <v>879</v>
      </c>
      <c r="D1114" s="50">
        <v>113</v>
      </c>
      <c r="E1114" s="50">
        <v>1487</v>
      </c>
      <c r="F1114" s="50">
        <v>86351000</v>
      </c>
      <c r="G1114" s="50">
        <v>198732000</v>
      </c>
      <c r="H1114" s="41"/>
      <c r="I1114" s="35"/>
    </row>
    <row r="1115" spans="1:9" x14ac:dyDescent="0.25">
      <c r="A1115" s="48">
        <v>15</v>
      </c>
      <c r="B1115" s="48" t="s">
        <v>185</v>
      </c>
      <c r="C1115" s="57" t="s">
        <v>880</v>
      </c>
      <c r="D1115" s="50">
        <v>38</v>
      </c>
      <c r="E1115" s="50">
        <v>1390</v>
      </c>
      <c r="F1115" s="50">
        <v>161070000</v>
      </c>
      <c r="G1115" s="50">
        <v>388079000</v>
      </c>
      <c r="H1115" s="41"/>
      <c r="I1115" s="35"/>
    </row>
    <row r="1116" spans="1:9" x14ac:dyDescent="0.25">
      <c r="A1116" s="48">
        <v>15</v>
      </c>
      <c r="B1116" s="48" t="s">
        <v>185</v>
      </c>
      <c r="C1116" s="57" t="s">
        <v>881</v>
      </c>
      <c r="D1116" s="50">
        <v>78</v>
      </c>
      <c r="E1116" s="50">
        <v>3032</v>
      </c>
      <c r="F1116" s="50">
        <v>728056000</v>
      </c>
      <c r="G1116" s="50">
        <v>1389171000</v>
      </c>
      <c r="H1116" s="41"/>
      <c r="I1116" s="35"/>
    </row>
    <row r="1117" spans="1:9" x14ac:dyDescent="0.25">
      <c r="A1117" s="48">
        <v>15</v>
      </c>
      <c r="B1117" s="48" t="s">
        <v>185</v>
      </c>
      <c r="C1117" s="57" t="s">
        <v>653</v>
      </c>
      <c r="D1117" s="50">
        <v>29</v>
      </c>
      <c r="E1117" s="50">
        <v>1153</v>
      </c>
      <c r="F1117" s="50">
        <v>105048000</v>
      </c>
      <c r="G1117" s="50">
        <v>301266000</v>
      </c>
      <c r="H1117" s="41"/>
      <c r="I1117" s="35"/>
    </row>
    <row r="1118" spans="1:9" x14ac:dyDescent="0.25">
      <c r="A1118" s="48">
        <v>15</v>
      </c>
      <c r="B1118" s="48" t="s">
        <v>1168</v>
      </c>
      <c r="C1118" s="57" t="s">
        <v>882</v>
      </c>
      <c r="D1118" s="50">
        <v>1512</v>
      </c>
      <c r="E1118" s="50">
        <v>13631</v>
      </c>
      <c r="F1118" s="50">
        <v>1735191000</v>
      </c>
      <c r="G1118" s="50">
        <v>6820806000</v>
      </c>
      <c r="H1118" s="41"/>
      <c r="I1118" s="35"/>
    </row>
    <row r="1119" spans="1:9" x14ac:dyDescent="0.25">
      <c r="A1119" s="48">
        <v>15</v>
      </c>
      <c r="B1119" s="48" t="s">
        <v>1169</v>
      </c>
      <c r="C1119" s="57" t="s">
        <v>883</v>
      </c>
      <c r="D1119" s="50">
        <v>20</v>
      </c>
      <c r="E1119" s="50">
        <v>5739</v>
      </c>
      <c r="F1119" s="50">
        <v>441380000</v>
      </c>
      <c r="G1119" s="50">
        <v>697257000</v>
      </c>
      <c r="H1119" s="41"/>
      <c r="I1119" s="35"/>
    </row>
    <row r="1120" spans="1:9" ht="24" x14ac:dyDescent="0.25">
      <c r="A1120" s="48">
        <v>15</v>
      </c>
      <c r="B1120" s="48" t="s">
        <v>186</v>
      </c>
      <c r="C1120" s="57" t="s">
        <v>884</v>
      </c>
      <c r="D1120" s="50">
        <v>74</v>
      </c>
      <c r="E1120" s="50">
        <v>1077</v>
      </c>
      <c r="F1120" s="50">
        <v>83294000</v>
      </c>
      <c r="G1120" s="50">
        <v>281159000</v>
      </c>
      <c r="H1120" s="41"/>
      <c r="I1120" s="35"/>
    </row>
    <row r="1121" spans="1:9" x14ac:dyDescent="0.25">
      <c r="A1121" s="48">
        <v>15</v>
      </c>
      <c r="B1121" s="48" t="s">
        <v>186</v>
      </c>
      <c r="C1121" s="57" t="s">
        <v>885</v>
      </c>
      <c r="D1121" s="50">
        <v>178</v>
      </c>
      <c r="E1121" s="50">
        <v>867</v>
      </c>
      <c r="F1121" s="50">
        <v>30065000</v>
      </c>
      <c r="G1121" s="50">
        <v>45165000</v>
      </c>
      <c r="H1121" s="41"/>
      <c r="I1121" s="35"/>
    </row>
    <row r="1122" spans="1:9" ht="24" x14ac:dyDescent="0.25">
      <c r="A1122" s="48">
        <v>15</v>
      </c>
      <c r="B1122" s="48" t="s">
        <v>186</v>
      </c>
      <c r="C1122" s="57" t="s">
        <v>886</v>
      </c>
      <c r="D1122" s="50">
        <v>353</v>
      </c>
      <c r="E1122" s="50">
        <v>5559</v>
      </c>
      <c r="F1122" s="50">
        <v>419593000</v>
      </c>
      <c r="G1122" s="50">
        <v>926359000</v>
      </c>
      <c r="H1122" s="41"/>
      <c r="I1122" s="35"/>
    </row>
    <row r="1123" spans="1:9" x14ac:dyDescent="0.25">
      <c r="A1123" s="48">
        <v>15</v>
      </c>
      <c r="B1123" s="48" t="s">
        <v>186</v>
      </c>
      <c r="C1123" s="57" t="s">
        <v>887</v>
      </c>
      <c r="D1123" s="50">
        <v>165</v>
      </c>
      <c r="E1123" s="50">
        <v>3137</v>
      </c>
      <c r="F1123" s="50">
        <v>508389000</v>
      </c>
      <c r="G1123" s="50">
        <v>1770167000</v>
      </c>
      <c r="H1123" s="41"/>
      <c r="I1123" s="35"/>
    </row>
    <row r="1124" spans="1:9" x14ac:dyDescent="0.25">
      <c r="A1124" s="48">
        <v>15</v>
      </c>
      <c r="B1124" s="48" t="s">
        <v>186</v>
      </c>
      <c r="C1124" s="57" t="s">
        <v>888</v>
      </c>
      <c r="D1124" s="50">
        <v>6064</v>
      </c>
      <c r="E1124" s="50">
        <v>25952</v>
      </c>
      <c r="F1124" s="50">
        <v>1370739000</v>
      </c>
      <c r="G1124" s="50">
        <v>2649183000</v>
      </c>
      <c r="H1124" s="41"/>
      <c r="I1124" s="35"/>
    </row>
    <row r="1125" spans="1:9" x14ac:dyDescent="0.25">
      <c r="A1125" s="48">
        <v>16</v>
      </c>
      <c r="B1125" s="48" t="s">
        <v>175</v>
      </c>
      <c r="C1125" s="57" t="s">
        <v>667</v>
      </c>
      <c r="D1125" s="50">
        <v>20</v>
      </c>
      <c r="E1125" s="50">
        <v>2515</v>
      </c>
      <c r="F1125" s="50">
        <v>98979000</v>
      </c>
      <c r="G1125" s="50">
        <v>370117000</v>
      </c>
      <c r="H1125" s="41"/>
      <c r="I1125" s="35"/>
    </row>
    <row r="1126" spans="1:9" x14ac:dyDescent="0.25">
      <c r="A1126" s="48">
        <v>16</v>
      </c>
      <c r="B1126" s="48" t="s">
        <v>175</v>
      </c>
      <c r="C1126" s="57" t="s">
        <v>889</v>
      </c>
      <c r="D1126" s="50">
        <v>8</v>
      </c>
      <c r="E1126" s="50">
        <v>5374</v>
      </c>
      <c r="F1126" s="50">
        <v>517771000</v>
      </c>
      <c r="G1126" s="50">
        <v>3571055000</v>
      </c>
      <c r="H1126" s="41"/>
      <c r="I1126" s="35"/>
    </row>
    <row r="1127" spans="1:9" x14ac:dyDescent="0.25">
      <c r="A1127" s="48">
        <v>16</v>
      </c>
      <c r="B1127" s="48" t="s">
        <v>175</v>
      </c>
      <c r="C1127" s="57" t="s">
        <v>890</v>
      </c>
      <c r="D1127" s="50">
        <v>57</v>
      </c>
      <c r="E1127" s="50">
        <v>902</v>
      </c>
      <c r="F1127" s="50">
        <v>15885000</v>
      </c>
      <c r="G1127" s="50">
        <v>30489000</v>
      </c>
      <c r="H1127" s="41"/>
      <c r="I1127" s="35"/>
    </row>
    <row r="1128" spans="1:9" x14ac:dyDescent="0.25">
      <c r="A1128" s="48">
        <v>17</v>
      </c>
      <c r="B1128" s="48" t="s">
        <v>175</v>
      </c>
      <c r="C1128" s="57" t="s">
        <v>891</v>
      </c>
      <c r="D1128" s="50">
        <v>154</v>
      </c>
      <c r="E1128" s="50">
        <v>3412</v>
      </c>
      <c r="F1128" s="50">
        <v>369305000</v>
      </c>
      <c r="G1128" s="50">
        <v>1650306000</v>
      </c>
      <c r="H1128" s="41"/>
      <c r="I1128" s="35"/>
    </row>
    <row r="1129" spans="1:9" x14ac:dyDescent="0.25">
      <c r="A1129" s="48">
        <v>17</v>
      </c>
      <c r="B1129" s="48" t="s">
        <v>175</v>
      </c>
      <c r="C1129" s="57" t="s">
        <v>892</v>
      </c>
      <c r="D1129" s="50">
        <v>54</v>
      </c>
      <c r="E1129" s="50">
        <v>551</v>
      </c>
      <c r="F1129" s="50">
        <v>14639000</v>
      </c>
      <c r="G1129" s="50">
        <v>20945000</v>
      </c>
      <c r="H1129" s="41"/>
      <c r="I1129" s="35"/>
    </row>
    <row r="1130" spans="1:9" x14ac:dyDescent="0.25">
      <c r="A1130" s="48">
        <v>17</v>
      </c>
      <c r="B1130" s="48" t="s">
        <v>175</v>
      </c>
      <c r="C1130" s="57" t="s">
        <v>670</v>
      </c>
      <c r="D1130" s="50">
        <v>40</v>
      </c>
      <c r="E1130" s="50">
        <v>1232</v>
      </c>
      <c r="F1130" s="50">
        <v>78296000</v>
      </c>
      <c r="G1130" s="50">
        <v>356284000</v>
      </c>
      <c r="H1130" s="41"/>
      <c r="I1130" s="35"/>
    </row>
    <row r="1131" spans="1:9" x14ac:dyDescent="0.25">
      <c r="A1131" s="48">
        <v>17</v>
      </c>
      <c r="B1131" s="48" t="s">
        <v>175</v>
      </c>
      <c r="C1131" s="57" t="s">
        <v>893</v>
      </c>
      <c r="D1131" s="50">
        <v>466</v>
      </c>
      <c r="E1131" s="50">
        <v>41469</v>
      </c>
      <c r="F1131" s="50">
        <v>2031842000</v>
      </c>
      <c r="G1131" s="50">
        <v>4929617000</v>
      </c>
      <c r="H1131" s="41"/>
      <c r="I1131" s="35"/>
    </row>
    <row r="1132" spans="1:9" x14ac:dyDescent="0.25">
      <c r="A1132" s="48">
        <v>17</v>
      </c>
      <c r="B1132" s="48" t="s">
        <v>175</v>
      </c>
      <c r="C1132" s="57" t="s">
        <v>894</v>
      </c>
      <c r="D1132" s="50">
        <v>1355</v>
      </c>
      <c r="E1132" s="50">
        <v>32152</v>
      </c>
      <c r="F1132" s="50">
        <v>1995660000</v>
      </c>
      <c r="G1132" s="50">
        <v>5063104000</v>
      </c>
      <c r="H1132" s="41"/>
      <c r="I1132" s="35"/>
    </row>
    <row r="1133" spans="1:9" ht="24" x14ac:dyDescent="0.25">
      <c r="A1133" s="48">
        <v>17</v>
      </c>
      <c r="B1133" s="48" t="s">
        <v>175</v>
      </c>
      <c r="C1133" s="57" t="s">
        <v>895</v>
      </c>
      <c r="D1133" s="50">
        <v>285</v>
      </c>
      <c r="E1133" s="50">
        <v>2674</v>
      </c>
      <c r="F1133" s="50">
        <v>100578000</v>
      </c>
      <c r="G1133" s="50">
        <v>171453000</v>
      </c>
      <c r="H1133" s="41"/>
      <c r="I1133" s="35"/>
    </row>
    <row r="1134" spans="1:9" x14ac:dyDescent="0.25">
      <c r="A1134" s="48">
        <v>17</v>
      </c>
      <c r="B1134" s="48" t="s">
        <v>175</v>
      </c>
      <c r="C1134" s="57" t="s">
        <v>896</v>
      </c>
      <c r="D1134" s="50">
        <v>95</v>
      </c>
      <c r="E1134" s="50">
        <v>2159</v>
      </c>
      <c r="F1134" s="50">
        <v>110747000</v>
      </c>
      <c r="G1134" s="50">
        <v>190328000</v>
      </c>
      <c r="H1134" s="41"/>
      <c r="I1134" s="35"/>
    </row>
    <row r="1135" spans="1:9" x14ac:dyDescent="0.25">
      <c r="A1135" s="48">
        <v>17</v>
      </c>
      <c r="B1135" s="48" t="s">
        <v>175</v>
      </c>
      <c r="C1135" s="57" t="s">
        <v>897</v>
      </c>
      <c r="D1135" s="50">
        <v>222</v>
      </c>
      <c r="E1135" s="50">
        <v>12226</v>
      </c>
      <c r="F1135" s="50">
        <v>1021163000</v>
      </c>
      <c r="G1135" s="50">
        <v>3941498000</v>
      </c>
      <c r="H1135" s="41"/>
      <c r="I1135" s="35"/>
    </row>
    <row r="1136" spans="1:9" x14ac:dyDescent="0.25">
      <c r="A1136" s="48">
        <v>17</v>
      </c>
      <c r="B1136" s="48" t="s">
        <v>175</v>
      </c>
      <c r="C1136" s="57" t="s">
        <v>898</v>
      </c>
      <c r="D1136" s="50">
        <v>2083</v>
      </c>
      <c r="E1136" s="50">
        <v>18532</v>
      </c>
      <c r="F1136" s="50">
        <v>714414000</v>
      </c>
      <c r="G1136" s="50">
        <v>1751577000</v>
      </c>
      <c r="H1136" s="41"/>
      <c r="I1136" s="35"/>
    </row>
    <row r="1137" spans="1:9" x14ac:dyDescent="0.25">
      <c r="A1137" s="48">
        <v>17</v>
      </c>
      <c r="B1137" s="48" t="s">
        <v>176</v>
      </c>
      <c r="C1137" s="57" t="s">
        <v>905</v>
      </c>
      <c r="D1137" s="50">
        <v>112</v>
      </c>
      <c r="E1137" s="50">
        <v>2088</v>
      </c>
      <c r="F1137" s="50">
        <v>114663000</v>
      </c>
      <c r="G1137" s="50">
        <v>387486000</v>
      </c>
      <c r="H1137" s="41"/>
      <c r="I1137" s="35"/>
    </row>
    <row r="1138" spans="1:9" x14ac:dyDescent="0.25">
      <c r="A1138" s="48">
        <v>17</v>
      </c>
      <c r="B1138" s="48" t="s">
        <v>176</v>
      </c>
      <c r="C1138" s="57" t="s">
        <v>906</v>
      </c>
      <c r="D1138" s="50">
        <v>86</v>
      </c>
      <c r="E1138" s="50">
        <v>996</v>
      </c>
      <c r="F1138" s="50">
        <v>71852000</v>
      </c>
      <c r="G1138" s="50">
        <v>222376000</v>
      </c>
      <c r="H1138" s="41"/>
      <c r="I1138" s="35"/>
    </row>
    <row r="1139" spans="1:9" x14ac:dyDescent="0.25">
      <c r="A1139" s="48">
        <v>17</v>
      </c>
      <c r="B1139" s="48" t="s">
        <v>176</v>
      </c>
      <c r="C1139" s="57" t="s">
        <v>907</v>
      </c>
      <c r="D1139" s="50">
        <v>209</v>
      </c>
      <c r="E1139" s="50">
        <v>951</v>
      </c>
      <c r="F1139" s="50">
        <v>26626000</v>
      </c>
      <c r="G1139" s="50">
        <v>66959000</v>
      </c>
      <c r="H1139" s="41"/>
      <c r="I1139" s="35"/>
    </row>
    <row r="1140" spans="1:9" x14ac:dyDescent="0.25">
      <c r="A1140" s="48">
        <v>17</v>
      </c>
      <c r="B1140" s="48" t="s">
        <v>176</v>
      </c>
      <c r="C1140" s="57" t="s">
        <v>908</v>
      </c>
      <c r="D1140" s="50">
        <v>119</v>
      </c>
      <c r="E1140" s="50">
        <v>1193</v>
      </c>
      <c r="F1140" s="50">
        <v>55952000</v>
      </c>
      <c r="G1140" s="50">
        <v>116152000</v>
      </c>
      <c r="H1140" s="41"/>
      <c r="I1140" s="35"/>
    </row>
    <row r="1141" spans="1:9" x14ac:dyDescent="0.25">
      <c r="A1141" s="48">
        <v>17</v>
      </c>
      <c r="B1141" s="48" t="s">
        <v>176</v>
      </c>
      <c r="C1141" s="57" t="s">
        <v>909</v>
      </c>
      <c r="D1141" s="50">
        <v>85</v>
      </c>
      <c r="E1141" s="50">
        <v>1733</v>
      </c>
      <c r="F1141" s="50">
        <v>104420000</v>
      </c>
      <c r="G1141" s="50">
        <v>220693000</v>
      </c>
      <c r="H1141" s="41"/>
      <c r="I1141" s="35"/>
    </row>
    <row r="1142" spans="1:9" x14ac:dyDescent="0.25">
      <c r="A1142" s="48">
        <v>17</v>
      </c>
      <c r="B1142" s="48" t="s">
        <v>176</v>
      </c>
      <c r="C1142" s="57" t="s">
        <v>910</v>
      </c>
      <c r="D1142" s="50">
        <v>26</v>
      </c>
      <c r="E1142" s="50">
        <v>917</v>
      </c>
      <c r="F1142" s="50">
        <v>38502000</v>
      </c>
      <c r="G1142" s="50">
        <v>80233000</v>
      </c>
      <c r="H1142" s="41"/>
      <c r="I1142" s="35"/>
    </row>
    <row r="1143" spans="1:9" ht="24" x14ac:dyDescent="0.25">
      <c r="A1143" s="48">
        <v>17</v>
      </c>
      <c r="B1143" s="48" t="s">
        <v>176</v>
      </c>
      <c r="C1143" s="57" t="s">
        <v>911</v>
      </c>
      <c r="D1143" s="50">
        <v>76</v>
      </c>
      <c r="E1143" s="50">
        <v>1210</v>
      </c>
      <c r="F1143" s="50">
        <v>25801000</v>
      </c>
      <c r="G1143" s="50">
        <v>68696000</v>
      </c>
      <c r="H1143" s="41"/>
      <c r="I1143" s="35"/>
    </row>
    <row r="1144" spans="1:9" x14ac:dyDescent="0.25">
      <c r="A1144" s="48">
        <v>17</v>
      </c>
      <c r="B1144" s="48" t="s">
        <v>176</v>
      </c>
      <c r="C1144" s="57" t="s">
        <v>902</v>
      </c>
      <c r="D1144" s="50">
        <v>238</v>
      </c>
      <c r="E1144" s="50">
        <v>2164</v>
      </c>
      <c r="F1144" s="50">
        <v>58988000</v>
      </c>
      <c r="G1144" s="50">
        <v>117645000</v>
      </c>
      <c r="H1144" s="41"/>
      <c r="I1144" s="35"/>
    </row>
    <row r="1145" spans="1:9" x14ac:dyDescent="0.25">
      <c r="A1145" s="48">
        <v>17</v>
      </c>
      <c r="B1145" s="48" t="s">
        <v>176</v>
      </c>
      <c r="C1145" s="57" t="s">
        <v>918</v>
      </c>
      <c r="D1145" s="50">
        <v>357</v>
      </c>
      <c r="E1145" s="50">
        <v>5984</v>
      </c>
      <c r="F1145" s="50">
        <v>350009000</v>
      </c>
      <c r="G1145" s="50">
        <v>750094000</v>
      </c>
      <c r="H1145" s="41"/>
      <c r="I1145" s="35"/>
    </row>
    <row r="1146" spans="1:9" x14ac:dyDescent="0.25">
      <c r="A1146" s="48">
        <v>18</v>
      </c>
      <c r="B1146" s="48" t="s">
        <v>175</v>
      </c>
      <c r="C1146" s="57" t="s">
        <v>699</v>
      </c>
      <c r="D1146" s="50">
        <v>183</v>
      </c>
      <c r="E1146" s="50">
        <v>4563</v>
      </c>
      <c r="F1146" s="50">
        <v>235196000</v>
      </c>
      <c r="G1146" s="50">
        <v>399122000</v>
      </c>
      <c r="H1146" s="41"/>
      <c r="I1146" s="35"/>
    </row>
    <row r="1147" spans="1:9" x14ac:dyDescent="0.25">
      <c r="A1147" s="48">
        <v>18</v>
      </c>
      <c r="B1147" s="48" t="s">
        <v>175</v>
      </c>
      <c r="C1147" s="57" t="s">
        <v>912</v>
      </c>
      <c r="D1147" s="50">
        <v>490</v>
      </c>
      <c r="E1147" s="50">
        <v>6634</v>
      </c>
      <c r="F1147" s="50">
        <v>211857000</v>
      </c>
      <c r="G1147" s="50">
        <v>525530000</v>
      </c>
      <c r="H1147" s="41"/>
      <c r="I1147" s="35"/>
    </row>
    <row r="1148" spans="1:9" ht="24" x14ac:dyDescent="0.25">
      <c r="A1148" s="48">
        <v>18</v>
      </c>
      <c r="B1148" s="48" t="s">
        <v>175</v>
      </c>
      <c r="C1148" s="57" t="s">
        <v>913</v>
      </c>
      <c r="D1148" s="50">
        <v>6226</v>
      </c>
      <c r="E1148" s="50">
        <v>49414</v>
      </c>
      <c r="F1148" s="50">
        <v>1848430000</v>
      </c>
      <c r="G1148" s="50">
        <v>4600637000</v>
      </c>
      <c r="H1148" s="41"/>
      <c r="I1148" s="35"/>
    </row>
    <row r="1149" spans="1:9" x14ac:dyDescent="0.25">
      <c r="A1149" s="48">
        <v>18</v>
      </c>
      <c r="B1149" s="48" t="s">
        <v>175</v>
      </c>
      <c r="C1149" s="57" t="s">
        <v>914</v>
      </c>
      <c r="D1149" s="50">
        <v>327</v>
      </c>
      <c r="E1149" s="50">
        <v>1145</v>
      </c>
      <c r="F1149" s="50">
        <v>25341000</v>
      </c>
      <c r="G1149" s="50">
        <v>52308000</v>
      </c>
      <c r="H1149" s="41"/>
      <c r="I1149" s="35"/>
    </row>
    <row r="1150" spans="1:9" x14ac:dyDescent="0.25">
      <c r="A1150" s="48">
        <v>18</v>
      </c>
      <c r="B1150" s="48" t="s">
        <v>175</v>
      </c>
      <c r="C1150" s="57" t="s">
        <v>915</v>
      </c>
      <c r="D1150" s="50">
        <v>76</v>
      </c>
      <c r="E1150" s="50">
        <v>531</v>
      </c>
      <c r="F1150" s="50">
        <v>18755000</v>
      </c>
      <c r="G1150" s="50">
        <v>49985000</v>
      </c>
      <c r="H1150" s="41"/>
      <c r="I1150" s="35"/>
    </row>
    <row r="1151" spans="1:9" ht="24" x14ac:dyDescent="0.25">
      <c r="A1151" s="48">
        <v>18</v>
      </c>
      <c r="B1151" s="48" t="s">
        <v>175</v>
      </c>
      <c r="C1151" s="57" t="s">
        <v>916</v>
      </c>
      <c r="D1151" s="50">
        <v>768</v>
      </c>
      <c r="E1151" s="50">
        <v>6406</v>
      </c>
      <c r="F1151" s="50">
        <v>163267000</v>
      </c>
      <c r="G1151" s="50">
        <v>400895000</v>
      </c>
      <c r="H1151" s="41"/>
      <c r="I1151" s="35"/>
    </row>
    <row r="1152" spans="1:9" ht="24" x14ac:dyDescent="0.25">
      <c r="A1152" s="48">
        <v>18</v>
      </c>
      <c r="B1152" s="48" t="s">
        <v>175</v>
      </c>
      <c r="C1152" s="57" t="s">
        <v>917</v>
      </c>
      <c r="D1152" s="50">
        <v>194</v>
      </c>
      <c r="E1152" s="50">
        <v>1359</v>
      </c>
      <c r="F1152" s="50">
        <v>51263000</v>
      </c>
      <c r="G1152" s="50">
        <v>122097000</v>
      </c>
      <c r="H1152" s="41"/>
      <c r="I1152" s="35"/>
    </row>
    <row r="1153" spans="1:9" x14ac:dyDescent="0.25">
      <c r="A1153" s="48">
        <v>18</v>
      </c>
      <c r="B1153" s="48" t="s">
        <v>175</v>
      </c>
      <c r="C1153" s="57" t="s">
        <v>903</v>
      </c>
      <c r="D1153" s="50">
        <v>289</v>
      </c>
      <c r="E1153" s="50">
        <v>2150</v>
      </c>
      <c r="F1153" s="50">
        <v>36413000</v>
      </c>
      <c r="G1153" s="50">
        <v>85761000</v>
      </c>
      <c r="H1153" s="41"/>
      <c r="I1153" s="35"/>
    </row>
    <row r="1154" spans="1:9" x14ac:dyDescent="0.25">
      <c r="A1154" s="48">
        <v>19</v>
      </c>
      <c r="B1154" s="48" t="s">
        <v>175</v>
      </c>
      <c r="C1154" s="57" t="s">
        <v>899</v>
      </c>
      <c r="D1154" s="50">
        <v>2512</v>
      </c>
      <c r="E1154" s="50">
        <v>24126</v>
      </c>
      <c r="F1154" s="50">
        <v>558495000</v>
      </c>
      <c r="G1154" s="50">
        <v>1267865000</v>
      </c>
      <c r="H1154" s="41"/>
      <c r="I1154" s="35"/>
    </row>
    <row r="1155" spans="1:9" x14ac:dyDescent="0.25">
      <c r="A1155" s="48">
        <v>19</v>
      </c>
      <c r="B1155" s="48" t="s">
        <v>175</v>
      </c>
      <c r="C1155" s="57" t="s">
        <v>900</v>
      </c>
      <c r="D1155" s="50">
        <v>191</v>
      </c>
      <c r="E1155" s="50">
        <v>8013</v>
      </c>
      <c r="F1155" s="50">
        <v>420334000</v>
      </c>
      <c r="G1155" s="50">
        <v>828288000</v>
      </c>
      <c r="H1155" s="41"/>
      <c r="I1155" s="35"/>
    </row>
    <row r="1156" spans="1:9" x14ac:dyDescent="0.25">
      <c r="A1156" s="48">
        <v>19</v>
      </c>
      <c r="B1156" s="48" t="s">
        <v>176</v>
      </c>
      <c r="C1156" s="57" t="s">
        <v>685</v>
      </c>
      <c r="D1156" s="50">
        <v>173</v>
      </c>
      <c r="E1156" s="50">
        <v>845</v>
      </c>
      <c r="F1156" s="50">
        <v>32656000</v>
      </c>
      <c r="G1156" s="50">
        <v>165883000</v>
      </c>
      <c r="H1156" s="41"/>
      <c r="I1156" s="35"/>
    </row>
    <row r="1157" spans="1:9" x14ac:dyDescent="0.25">
      <c r="A1157" s="48">
        <v>19</v>
      </c>
      <c r="B1157" s="48" t="s">
        <v>176</v>
      </c>
      <c r="C1157" s="57" t="s">
        <v>901</v>
      </c>
      <c r="D1157" s="50">
        <v>369</v>
      </c>
      <c r="E1157" s="50">
        <v>6444</v>
      </c>
      <c r="F1157" s="50">
        <v>306467000</v>
      </c>
      <c r="G1157" s="50">
        <v>804866000</v>
      </c>
      <c r="H1157" s="41"/>
      <c r="I1157" s="35"/>
    </row>
    <row r="1158" spans="1:9" ht="24" x14ac:dyDescent="0.25">
      <c r="A1158" s="48">
        <v>19</v>
      </c>
      <c r="B1158" s="48" t="s">
        <v>176</v>
      </c>
      <c r="C1158" s="57" t="s">
        <v>904</v>
      </c>
      <c r="D1158" s="50">
        <v>450</v>
      </c>
      <c r="E1158" s="50">
        <v>2445</v>
      </c>
      <c r="F1158" s="50">
        <v>70470000</v>
      </c>
      <c r="G1158" s="50">
        <v>141620000</v>
      </c>
      <c r="H1158" s="41"/>
      <c r="I1158" s="35"/>
    </row>
    <row r="1159" spans="1:9" x14ac:dyDescent="0.25">
      <c r="A1159" s="48">
        <v>20</v>
      </c>
      <c r="B1159" s="48" t="s">
        <v>175</v>
      </c>
      <c r="C1159" s="57" t="s">
        <v>919</v>
      </c>
      <c r="D1159" s="50">
        <v>2573</v>
      </c>
      <c r="E1159" s="50">
        <v>18311</v>
      </c>
      <c r="F1159" s="50">
        <v>456260000</v>
      </c>
      <c r="G1159" s="50">
        <v>954947000</v>
      </c>
      <c r="H1159" s="41"/>
      <c r="I1159" s="35"/>
    </row>
    <row r="1160" spans="1:9" x14ac:dyDescent="0.25">
      <c r="A1160" s="48">
        <v>20</v>
      </c>
      <c r="B1160" s="48" t="s">
        <v>175</v>
      </c>
      <c r="C1160" s="57" t="s">
        <v>920</v>
      </c>
      <c r="D1160" s="50">
        <v>135</v>
      </c>
      <c r="E1160" s="50">
        <v>5643</v>
      </c>
      <c r="F1160" s="50">
        <v>347816000</v>
      </c>
      <c r="G1160" s="50">
        <v>603590000</v>
      </c>
      <c r="H1160" s="41"/>
      <c r="I1160" s="35"/>
    </row>
    <row r="1161" spans="1:9" x14ac:dyDescent="0.25">
      <c r="A1161" s="48">
        <v>20</v>
      </c>
      <c r="B1161" s="48" t="s">
        <v>176</v>
      </c>
      <c r="C1161" s="57" t="s">
        <v>921</v>
      </c>
      <c r="D1161" s="50">
        <v>6297</v>
      </c>
      <c r="E1161" s="50">
        <v>15272</v>
      </c>
      <c r="F1161" s="50">
        <v>356742000</v>
      </c>
      <c r="G1161" s="50">
        <v>725917000</v>
      </c>
      <c r="H1161" s="41"/>
      <c r="I1161" s="35"/>
    </row>
    <row r="1162" spans="1:9" ht="24" x14ac:dyDescent="0.25">
      <c r="A1162" s="48">
        <v>20</v>
      </c>
      <c r="B1162" s="48" t="s">
        <v>176</v>
      </c>
      <c r="C1162" s="57" t="s">
        <v>922</v>
      </c>
      <c r="D1162" s="50">
        <v>113</v>
      </c>
      <c r="E1162" s="50">
        <v>837</v>
      </c>
      <c r="F1162" s="50">
        <v>32260000</v>
      </c>
      <c r="G1162" s="50">
        <v>67611000</v>
      </c>
      <c r="H1162" s="41"/>
      <c r="I1162" s="35"/>
    </row>
    <row r="1163" spans="1:9" x14ac:dyDescent="0.25">
      <c r="A1163" s="48">
        <v>20</v>
      </c>
      <c r="B1163" s="48" t="s">
        <v>177</v>
      </c>
      <c r="C1163" s="57" t="s">
        <v>923</v>
      </c>
      <c r="D1163" s="50">
        <v>620</v>
      </c>
      <c r="E1163" s="50">
        <v>5202</v>
      </c>
      <c r="F1163" s="50">
        <v>129427000</v>
      </c>
      <c r="G1163" s="50">
        <v>257113000</v>
      </c>
      <c r="H1163" s="41"/>
      <c r="I1163" s="35"/>
    </row>
    <row r="1164" spans="1:9" x14ac:dyDescent="0.25">
      <c r="A1164" s="48">
        <v>20</v>
      </c>
      <c r="B1164" s="48" t="s">
        <v>102</v>
      </c>
      <c r="C1164" s="57" t="s">
        <v>924</v>
      </c>
      <c r="D1164" s="50">
        <v>76</v>
      </c>
      <c r="E1164" s="50">
        <v>959</v>
      </c>
      <c r="F1164" s="50">
        <v>36362000</v>
      </c>
      <c r="G1164" s="50">
        <v>84528000</v>
      </c>
      <c r="H1164" s="41"/>
      <c r="I1164" s="35"/>
    </row>
    <row r="1165" spans="1:9" x14ac:dyDescent="0.25">
      <c r="A1165" s="48">
        <v>20</v>
      </c>
      <c r="B1165" s="48" t="s">
        <v>102</v>
      </c>
      <c r="C1165" s="57" t="s">
        <v>925</v>
      </c>
      <c r="D1165" s="50">
        <v>205</v>
      </c>
      <c r="E1165" s="50">
        <v>1319</v>
      </c>
      <c r="F1165" s="50">
        <v>31332000</v>
      </c>
      <c r="G1165" s="50">
        <v>65502000</v>
      </c>
      <c r="H1165" s="41"/>
      <c r="I1165" s="35"/>
    </row>
    <row r="1166" spans="1:9" ht="24" x14ac:dyDescent="0.25">
      <c r="A1166" s="48">
        <v>20</v>
      </c>
      <c r="B1166" s="48" t="s">
        <v>102</v>
      </c>
      <c r="C1166" s="57" t="s">
        <v>926</v>
      </c>
      <c r="D1166" s="50">
        <v>1771</v>
      </c>
      <c r="E1166" s="50">
        <v>6411</v>
      </c>
      <c r="F1166" s="50">
        <v>146855000</v>
      </c>
      <c r="G1166" s="50">
        <v>300721000</v>
      </c>
      <c r="H1166" s="41"/>
      <c r="I1166" s="35"/>
    </row>
    <row r="1167" spans="1:9" x14ac:dyDescent="0.25">
      <c r="A1167" s="48">
        <v>21</v>
      </c>
      <c r="B1167" s="48" t="s">
        <v>175</v>
      </c>
      <c r="C1167" s="57" t="s">
        <v>927</v>
      </c>
      <c r="D1167" s="50">
        <v>19</v>
      </c>
      <c r="E1167" s="50">
        <v>965</v>
      </c>
      <c r="F1167" s="50">
        <v>90617000</v>
      </c>
      <c r="G1167" s="50">
        <v>348895000</v>
      </c>
      <c r="H1167" s="41"/>
      <c r="I1167" s="35"/>
    </row>
    <row r="1168" spans="1:9" x14ac:dyDescent="0.25">
      <c r="A1168" s="48">
        <v>21</v>
      </c>
      <c r="B1168" s="48" t="s">
        <v>176</v>
      </c>
      <c r="C1168" s="57" t="s">
        <v>928</v>
      </c>
      <c r="D1168" s="50">
        <v>138</v>
      </c>
      <c r="E1168" s="50">
        <v>11809</v>
      </c>
      <c r="F1168" s="50">
        <v>1232050000</v>
      </c>
      <c r="G1168" s="50">
        <v>2594116000</v>
      </c>
      <c r="H1168" s="41"/>
      <c r="I1168" s="35"/>
    </row>
    <row r="1169" spans="1:9" x14ac:dyDescent="0.25">
      <c r="A1169" s="48">
        <v>21</v>
      </c>
      <c r="B1169" s="48" t="s">
        <v>176</v>
      </c>
      <c r="C1169" s="57" t="s">
        <v>929</v>
      </c>
      <c r="D1169" s="50">
        <v>706</v>
      </c>
      <c r="E1169" s="50">
        <v>12803</v>
      </c>
      <c r="F1169" s="50">
        <v>568952000</v>
      </c>
      <c r="G1169" s="50">
        <v>1672869000</v>
      </c>
      <c r="H1169" s="41"/>
      <c r="I1169" s="35"/>
    </row>
    <row r="1170" spans="1:9" ht="24" x14ac:dyDescent="0.25">
      <c r="A1170" s="48">
        <v>21</v>
      </c>
      <c r="B1170" s="48" t="s">
        <v>177</v>
      </c>
      <c r="C1170" s="57" t="s">
        <v>930</v>
      </c>
      <c r="D1170" s="50">
        <v>208</v>
      </c>
      <c r="E1170" s="50">
        <v>3869</v>
      </c>
      <c r="F1170" s="50">
        <v>238310000</v>
      </c>
      <c r="G1170" s="50">
        <v>558040000</v>
      </c>
      <c r="H1170" s="41"/>
      <c r="I1170" s="35"/>
    </row>
    <row r="1171" spans="1:9" x14ac:dyDescent="0.25">
      <c r="A1171" s="48">
        <v>22</v>
      </c>
      <c r="B1171" s="48" t="s">
        <v>175</v>
      </c>
      <c r="C1171" s="57" t="s">
        <v>931</v>
      </c>
      <c r="D1171" s="50">
        <v>3614</v>
      </c>
      <c r="E1171" s="50">
        <v>24751</v>
      </c>
      <c r="F1171" s="50">
        <v>1020123000</v>
      </c>
      <c r="G1171" s="50">
        <v>1907798000</v>
      </c>
      <c r="H1171" s="41"/>
      <c r="I1171" s="35"/>
    </row>
    <row r="1172" spans="1:9" x14ac:dyDescent="0.25">
      <c r="A1172" s="48">
        <v>22</v>
      </c>
      <c r="B1172" s="48" t="s">
        <v>176</v>
      </c>
      <c r="C1172" s="57" t="s">
        <v>932</v>
      </c>
      <c r="D1172" s="50">
        <v>397</v>
      </c>
      <c r="E1172" s="50">
        <v>15465</v>
      </c>
      <c r="F1172" s="50">
        <v>1067345000</v>
      </c>
      <c r="G1172" s="50">
        <v>1602802000</v>
      </c>
      <c r="H1172" s="41"/>
      <c r="I1172" s="35"/>
    </row>
    <row r="1173" spans="1:9" x14ac:dyDescent="0.25">
      <c r="A1173" s="48">
        <v>22</v>
      </c>
      <c r="B1173" s="48" t="s">
        <v>177</v>
      </c>
      <c r="C1173" s="57" t="s">
        <v>933</v>
      </c>
      <c r="D1173" s="50">
        <v>362</v>
      </c>
      <c r="E1173" s="50">
        <v>2537</v>
      </c>
      <c r="F1173" s="50">
        <v>98740000</v>
      </c>
      <c r="G1173" s="50">
        <v>144877000</v>
      </c>
      <c r="H1173" s="41"/>
      <c r="I1173" s="35"/>
    </row>
    <row r="1174" spans="1:9" x14ac:dyDescent="0.25">
      <c r="A1174" s="48">
        <v>23</v>
      </c>
      <c r="B1174" s="48" t="s">
        <v>175</v>
      </c>
      <c r="C1174" s="57" t="s">
        <v>414</v>
      </c>
      <c r="D1174" s="50">
        <v>40</v>
      </c>
      <c r="E1174" s="50">
        <v>10086</v>
      </c>
      <c r="F1174" s="50">
        <v>5800053000</v>
      </c>
      <c r="G1174" s="50">
        <v>12672416000</v>
      </c>
      <c r="H1174" s="41"/>
      <c r="I1174" s="35"/>
    </row>
    <row r="1175" spans="1:9" ht="24" x14ac:dyDescent="0.25">
      <c r="A1175" s="48">
        <v>23</v>
      </c>
      <c r="B1175" s="48" t="s">
        <v>175</v>
      </c>
      <c r="C1175" s="57" t="s">
        <v>934</v>
      </c>
      <c r="D1175" s="50">
        <v>127</v>
      </c>
      <c r="E1175" s="50">
        <v>2181</v>
      </c>
      <c r="F1175" s="50">
        <v>219436000</v>
      </c>
      <c r="G1175" s="50">
        <v>636179000</v>
      </c>
      <c r="H1175" s="41"/>
      <c r="I1175" s="35"/>
    </row>
    <row r="1176" spans="1:9" ht="24" x14ac:dyDescent="0.25">
      <c r="A1176" s="48">
        <v>24</v>
      </c>
      <c r="B1176" s="48" t="s">
        <v>175</v>
      </c>
      <c r="C1176" s="57" t="s">
        <v>935</v>
      </c>
      <c r="D1176" s="50">
        <v>315</v>
      </c>
      <c r="E1176" s="50">
        <v>5264</v>
      </c>
      <c r="F1176" s="50">
        <v>388063000</v>
      </c>
      <c r="G1176" s="50">
        <v>878511000</v>
      </c>
      <c r="H1176" s="41"/>
      <c r="I1176" s="35"/>
    </row>
    <row r="1177" spans="1:9" ht="24" x14ac:dyDescent="0.25">
      <c r="A1177" s="48">
        <v>24</v>
      </c>
      <c r="B1177" s="48" t="s">
        <v>175</v>
      </c>
      <c r="C1177" s="57" t="s">
        <v>936</v>
      </c>
      <c r="D1177" s="50">
        <v>275</v>
      </c>
      <c r="E1177" s="50">
        <v>7167</v>
      </c>
      <c r="F1177" s="50">
        <v>591168000</v>
      </c>
      <c r="G1177" s="50">
        <v>1154413000</v>
      </c>
      <c r="H1177" s="41"/>
      <c r="I1177" s="35"/>
    </row>
    <row r="1178" spans="1:9" x14ac:dyDescent="0.25">
      <c r="A1178" s="48">
        <v>24</v>
      </c>
      <c r="B1178" s="48" t="s">
        <v>176</v>
      </c>
      <c r="C1178" s="57" t="s">
        <v>937</v>
      </c>
      <c r="D1178" s="50">
        <v>351</v>
      </c>
      <c r="E1178" s="50">
        <v>25058</v>
      </c>
      <c r="F1178" s="50">
        <v>2461299000</v>
      </c>
      <c r="G1178" s="50">
        <v>4006032000</v>
      </c>
      <c r="H1178" s="41"/>
      <c r="I1178" s="35"/>
    </row>
    <row r="1179" spans="1:9" x14ac:dyDescent="0.25">
      <c r="A1179" s="48">
        <v>24</v>
      </c>
      <c r="B1179" s="48" t="s">
        <v>176</v>
      </c>
      <c r="C1179" s="57" t="s">
        <v>938</v>
      </c>
      <c r="D1179" s="50">
        <v>81</v>
      </c>
      <c r="E1179" s="50">
        <v>1904</v>
      </c>
      <c r="F1179" s="50">
        <v>206785000</v>
      </c>
      <c r="G1179" s="50">
        <v>323332000</v>
      </c>
      <c r="H1179" s="41"/>
      <c r="I1179" s="35"/>
    </row>
    <row r="1180" spans="1:9" x14ac:dyDescent="0.25">
      <c r="A1180" s="48">
        <v>24</v>
      </c>
      <c r="B1180" s="48" t="s">
        <v>177</v>
      </c>
      <c r="C1180" s="57" t="s">
        <v>939</v>
      </c>
      <c r="D1180" s="50">
        <v>251</v>
      </c>
      <c r="E1180" s="50">
        <v>6642</v>
      </c>
      <c r="F1180" s="50">
        <v>616826000</v>
      </c>
      <c r="G1180" s="50">
        <v>1296169000</v>
      </c>
      <c r="H1180" s="41"/>
      <c r="I1180" s="35"/>
    </row>
    <row r="1181" spans="1:9" x14ac:dyDescent="0.25">
      <c r="A1181" s="48">
        <v>24</v>
      </c>
      <c r="B1181" s="48" t="s">
        <v>177</v>
      </c>
      <c r="C1181" s="57" t="s">
        <v>940</v>
      </c>
      <c r="D1181" s="50">
        <v>51</v>
      </c>
      <c r="E1181" s="50">
        <v>967</v>
      </c>
      <c r="F1181" s="50">
        <v>75593000</v>
      </c>
      <c r="G1181" s="50">
        <v>173838000</v>
      </c>
      <c r="H1181" s="41"/>
      <c r="I1181" s="35"/>
    </row>
    <row r="1182" spans="1:9" x14ac:dyDescent="0.25">
      <c r="A1182" s="48">
        <v>24</v>
      </c>
      <c r="B1182" s="48" t="s">
        <v>102</v>
      </c>
      <c r="C1182" s="57" t="s">
        <v>941</v>
      </c>
      <c r="D1182" s="50">
        <v>79</v>
      </c>
      <c r="E1182" s="50">
        <v>1858</v>
      </c>
      <c r="F1182" s="50">
        <v>239529000</v>
      </c>
      <c r="G1182" s="50">
        <v>492758000</v>
      </c>
      <c r="H1182" s="41"/>
      <c r="I1182" s="35"/>
    </row>
    <row r="1183" spans="1:9" x14ac:dyDescent="0.25">
      <c r="A1183" s="48">
        <v>24</v>
      </c>
      <c r="B1183" s="48" t="s">
        <v>102</v>
      </c>
      <c r="C1183" s="57" t="s">
        <v>751</v>
      </c>
      <c r="D1183" s="50">
        <v>14</v>
      </c>
      <c r="E1183" s="50">
        <v>1475</v>
      </c>
      <c r="F1183" s="50">
        <v>93375000</v>
      </c>
      <c r="G1183" s="50">
        <v>143520000</v>
      </c>
      <c r="H1183" s="41"/>
      <c r="I1183" s="35"/>
    </row>
    <row r="1184" spans="1:9" x14ac:dyDescent="0.25">
      <c r="A1184" s="48">
        <v>24</v>
      </c>
      <c r="B1184" s="48" t="s">
        <v>102</v>
      </c>
      <c r="C1184" s="57" t="s">
        <v>942</v>
      </c>
      <c r="D1184" s="50">
        <v>24</v>
      </c>
      <c r="E1184" s="50">
        <v>4091</v>
      </c>
      <c r="F1184" s="50">
        <v>187557000</v>
      </c>
      <c r="G1184" s="50">
        <v>301900000</v>
      </c>
      <c r="H1184" s="41"/>
      <c r="I1184" s="35"/>
    </row>
    <row r="1185" spans="1:9" x14ac:dyDescent="0.25">
      <c r="A1185" s="48">
        <v>24</v>
      </c>
      <c r="B1185" s="48" t="s">
        <v>178</v>
      </c>
      <c r="C1185" s="57" t="s">
        <v>943</v>
      </c>
      <c r="D1185" s="50">
        <v>99</v>
      </c>
      <c r="E1185" s="50">
        <v>2273</v>
      </c>
      <c r="F1185" s="50">
        <v>297427000</v>
      </c>
      <c r="G1185" s="50">
        <v>574910000</v>
      </c>
      <c r="H1185" s="41"/>
      <c r="I1185" s="35"/>
    </row>
    <row r="1186" spans="1:9" x14ac:dyDescent="0.25">
      <c r="A1186" s="48">
        <v>24</v>
      </c>
      <c r="B1186" s="48" t="s">
        <v>179</v>
      </c>
      <c r="C1186" s="57" t="s">
        <v>944</v>
      </c>
      <c r="D1186" s="50">
        <v>7</v>
      </c>
      <c r="E1186" s="50">
        <v>265</v>
      </c>
      <c r="F1186" s="50">
        <v>77135000</v>
      </c>
      <c r="G1186" s="50">
        <v>148524000</v>
      </c>
      <c r="H1186" s="41"/>
      <c r="I1186" s="35"/>
    </row>
    <row r="1187" spans="1:9" x14ac:dyDescent="0.25">
      <c r="A1187" s="48">
        <v>24</v>
      </c>
      <c r="B1187" s="48" t="s">
        <v>179</v>
      </c>
      <c r="C1187" s="57" t="s">
        <v>945</v>
      </c>
      <c r="D1187" s="50">
        <v>14</v>
      </c>
      <c r="E1187" s="50">
        <v>1655</v>
      </c>
      <c r="F1187" s="50">
        <v>144431000</v>
      </c>
      <c r="G1187" s="50">
        <v>277529000</v>
      </c>
      <c r="H1187" s="41"/>
      <c r="I1187" s="35"/>
    </row>
    <row r="1188" spans="1:9" ht="24" x14ac:dyDescent="0.25">
      <c r="A1188" s="48">
        <v>24</v>
      </c>
      <c r="B1188" s="48" t="s">
        <v>179</v>
      </c>
      <c r="C1188" s="57" t="s">
        <v>946</v>
      </c>
      <c r="D1188" s="50">
        <v>270</v>
      </c>
      <c r="E1188" s="50">
        <v>9246</v>
      </c>
      <c r="F1188" s="50">
        <v>1195637000</v>
      </c>
      <c r="G1188" s="50">
        <v>2238684000</v>
      </c>
      <c r="H1188" s="41"/>
      <c r="I1188" s="35"/>
    </row>
    <row r="1189" spans="1:9" x14ac:dyDescent="0.25">
      <c r="A1189" s="48">
        <v>24</v>
      </c>
      <c r="B1189" s="48" t="s">
        <v>179</v>
      </c>
      <c r="C1189" s="57" t="s">
        <v>947</v>
      </c>
      <c r="D1189" s="50">
        <v>298</v>
      </c>
      <c r="E1189" s="50">
        <v>4717</v>
      </c>
      <c r="F1189" s="50">
        <v>635168000</v>
      </c>
      <c r="G1189" s="50">
        <v>1393346000</v>
      </c>
      <c r="H1189" s="41"/>
      <c r="I1189" s="35"/>
    </row>
    <row r="1190" spans="1:9" x14ac:dyDescent="0.25">
      <c r="A1190" s="48">
        <v>24</v>
      </c>
      <c r="B1190" s="48" t="s">
        <v>179</v>
      </c>
      <c r="C1190" s="57" t="s">
        <v>948</v>
      </c>
      <c r="D1190" s="50">
        <v>48</v>
      </c>
      <c r="E1190" s="50">
        <v>9192</v>
      </c>
      <c r="F1190" s="50">
        <v>1250947000</v>
      </c>
      <c r="G1190" s="50">
        <v>2078581000</v>
      </c>
      <c r="H1190" s="41"/>
      <c r="I1190" s="35"/>
    </row>
    <row r="1191" spans="1:9" ht="24" x14ac:dyDescent="0.25">
      <c r="A1191" s="48">
        <v>24</v>
      </c>
      <c r="B1191" s="48" t="s">
        <v>179</v>
      </c>
      <c r="C1191" s="57" t="s">
        <v>949</v>
      </c>
      <c r="D1191" s="50">
        <v>750</v>
      </c>
      <c r="E1191" s="50">
        <v>6739</v>
      </c>
      <c r="F1191" s="50">
        <v>688154000</v>
      </c>
      <c r="G1191" s="50">
        <v>1288295000</v>
      </c>
      <c r="H1191" s="41"/>
      <c r="I1191" s="35"/>
    </row>
    <row r="1192" spans="1:9" x14ac:dyDescent="0.25">
      <c r="A1192" s="48">
        <v>25</v>
      </c>
      <c r="B1192" s="48" t="s">
        <v>175</v>
      </c>
      <c r="C1192" s="57" t="s">
        <v>950</v>
      </c>
      <c r="D1192" s="50">
        <v>53</v>
      </c>
      <c r="E1192" s="50">
        <v>6873</v>
      </c>
      <c r="F1192" s="50">
        <v>1429174000</v>
      </c>
      <c r="G1192" s="50">
        <v>2714449000</v>
      </c>
      <c r="H1192" s="41"/>
      <c r="I1192" s="35"/>
    </row>
    <row r="1193" spans="1:9" x14ac:dyDescent="0.25">
      <c r="A1193" s="48">
        <v>25</v>
      </c>
      <c r="B1193" s="48" t="s">
        <v>175</v>
      </c>
      <c r="C1193" s="57" t="s">
        <v>951</v>
      </c>
      <c r="D1193" s="50">
        <v>315</v>
      </c>
      <c r="E1193" s="50">
        <v>1827</v>
      </c>
      <c r="F1193" s="50">
        <v>68293000</v>
      </c>
      <c r="G1193" s="50">
        <v>123871000</v>
      </c>
      <c r="H1193" s="41"/>
      <c r="I1193" s="35"/>
    </row>
    <row r="1194" spans="1:9" ht="24" x14ac:dyDescent="0.25">
      <c r="A1194" s="48">
        <v>25</v>
      </c>
      <c r="B1194" s="48" t="s">
        <v>176</v>
      </c>
      <c r="C1194" s="57" t="s">
        <v>952</v>
      </c>
      <c r="D1194" s="50">
        <v>630</v>
      </c>
      <c r="E1194" s="50">
        <v>12946</v>
      </c>
      <c r="F1194" s="50">
        <v>673897000</v>
      </c>
      <c r="G1194" s="50">
        <v>1236274000</v>
      </c>
      <c r="H1194" s="41"/>
      <c r="I1194" s="35"/>
    </row>
    <row r="1195" spans="1:9" ht="24" x14ac:dyDescent="0.25">
      <c r="A1195" s="48">
        <v>25</v>
      </c>
      <c r="B1195" s="48" t="s">
        <v>177</v>
      </c>
      <c r="C1195" s="57" t="s">
        <v>953</v>
      </c>
      <c r="D1195" s="50">
        <v>2125</v>
      </c>
      <c r="E1195" s="50">
        <v>25417</v>
      </c>
      <c r="F1195" s="50">
        <v>1250094000</v>
      </c>
      <c r="G1195" s="50">
        <v>2411986000</v>
      </c>
      <c r="H1195" s="41"/>
      <c r="I1195" s="35"/>
    </row>
    <row r="1196" spans="1:9" x14ac:dyDescent="0.25">
      <c r="A1196" s="48">
        <v>26</v>
      </c>
      <c r="B1196" s="48" t="s">
        <v>175</v>
      </c>
      <c r="C1196" s="57" t="s">
        <v>954</v>
      </c>
      <c r="D1196" s="50">
        <v>393</v>
      </c>
      <c r="E1196" s="50">
        <v>15626</v>
      </c>
      <c r="F1196" s="50">
        <v>863031000</v>
      </c>
      <c r="G1196" s="50">
        <v>1398355000</v>
      </c>
      <c r="H1196" s="41"/>
      <c r="I1196" s="35"/>
    </row>
    <row r="1197" spans="1:9" x14ac:dyDescent="0.25">
      <c r="A1197" s="48">
        <v>26</v>
      </c>
      <c r="B1197" s="48" t="s">
        <v>175</v>
      </c>
      <c r="C1197" s="57" t="s">
        <v>955</v>
      </c>
      <c r="D1197" s="50">
        <v>167</v>
      </c>
      <c r="E1197" s="50">
        <v>855</v>
      </c>
      <c r="F1197" s="50">
        <v>26777000</v>
      </c>
      <c r="G1197" s="50">
        <v>54509000</v>
      </c>
      <c r="H1197" s="41"/>
      <c r="I1197" s="35"/>
    </row>
    <row r="1198" spans="1:9" x14ac:dyDescent="0.25">
      <c r="A1198" s="48">
        <v>26</v>
      </c>
      <c r="B1198" s="48" t="s">
        <v>176</v>
      </c>
      <c r="C1198" s="57" t="s">
        <v>956</v>
      </c>
      <c r="D1198" s="50">
        <v>7213</v>
      </c>
      <c r="E1198" s="50">
        <v>24221</v>
      </c>
      <c r="F1198" s="50">
        <v>232404000</v>
      </c>
      <c r="G1198" s="50">
        <v>354344000</v>
      </c>
      <c r="H1198" s="41"/>
      <c r="I1198" s="35"/>
    </row>
    <row r="1199" spans="1:9" x14ac:dyDescent="0.25">
      <c r="A1199" s="48">
        <v>26</v>
      </c>
      <c r="B1199" s="48" t="s">
        <v>176</v>
      </c>
      <c r="C1199" s="57" t="s">
        <v>957</v>
      </c>
      <c r="D1199" s="50">
        <v>225</v>
      </c>
      <c r="E1199" s="50">
        <v>5983</v>
      </c>
      <c r="F1199" s="50">
        <v>262947000</v>
      </c>
      <c r="G1199" s="50">
        <v>355806000</v>
      </c>
      <c r="H1199" s="41"/>
      <c r="I1199" s="35"/>
    </row>
    <row r="1200" spans="1:9" x14ac:dyDescent="0.25">
      <c r="A1200" s="48">
        <v>26</v>
      </c>
      <c r="B1200" s="48" t="s">
        <v>176</v>
      </c>
      <c r="C1200" s="57" t="s">
        <v>958</v>
      </c>
      <c r="D1200" s="50">
        <v>54</v>
      </c>
      <c r="E1200" s="50">
        <v>2238</v>
      </c>
      <c r="F1200" s="50">
        <v>150870000</v>
      </c>
      <c r="G1200" s="50">
        <v>256721000</v>
      </c>
      <c r="H1200" s="41"/>
      <c r="I1200" s="35"/>
    </row>
    <row r="1201" spans="1:9" x14ac:dyDescent="0.25">
      <c r="A1201" s="48">
        <v>26</v>
      </c>
      <c r="B1201" s="48" t="s">
        <v>177</v>
      </c>
      <c r="C1201" s="57" t="s">
        <v>959</v>
      </c>
      <c r="D1201" s="50">
        <v>46</v>
      </c>
      <c r="E1201" s="50">
        <v>7463</v>
      </c>
      <c r="F1201" s="50">
        <v>882045000</v>
      </c>
      <c r="G1201" s="50">
        <v>1437427000</v>
      </c>
      <c r="H1201" s="41"/>
      <c r="I1201" s="35"/>
    </row>
    <row r="1202" spans="1:9" x14ac:dyDescent="0.25">
      <c r="A1202" s="48">
        <v>26</v>
      </c>
      <c r="B1202" s="48" t="s">
        <v>177</v>
      </c>
      <c r="C1202" s="57" t="s">
        <v>774</v>
      </c>
      <c r="D1202" s="50">
        <v>212</v>
      </c>
      <c r="E1202" s="50">
        <v>3808</v>
      </c>
      <c r="F1202" s="50">
        <v>182905000</v>
      </c>
      <c r="G1202" s="50">
        <v>344470000</v>
      </c>
      <c r="H1202" s="41"/>
      <c r="I1202" s="35"/>
    </row>
    <row r="1203" spans="1:9" x14ac:dyDescent="0.25">
      <c r="A1203" s="48">
        <v>26</v>
      </c>
      <c r="B1203" s="48" t="s">
        <v>177</v>
      </c>
      <c r="C1203" s="57" t="s">
        <v>960</v>
      </c>
      <c r="D1203" s="50">
        <v>50</v>
      </c>
      <c r="E1203" s="50">
        <v>737</v>
      </c>
      <c r="F1203" s="50">
        <v>18416000</v>
      </c>
      <c r="G1203" s="50">
        <v>28343000</v>
      </c>
      <c r="H1203" s="41"/>
      <c r="I1203" s="35"/>
    </row>
    <row r="1204" spans="1:9" x14ac:dyDescent="0.25">
      <c r="A1204" s="48">
        <v>26</v>
      </c>
      <c r="B1204" s="48" t="s">
        <v>102</v>
      </c>
      <c r="C1204" s="57" t="s">
        <v>961</v>
      </c>
      <c r="D1204" s="50">
        <v>1401</v>
      </c>
      <c r="E1204" s="50">
        <v>10442</v>
      </c>
      <c r="F1204" s="50">
        <v>354125000</v>
      </c>
      <c r="G1204" s="50">
        <v>650427000</v>
      </c>
      <c r="H1204" s="41"/>
      <c r="I1204" s="35"/>
    </row>
    <row r="1205" spans="1:9" x14ac:dyDescent="0.25">
      <c r="A1205" s="48">
        <v>26</v>
      </c>
      <c r="B1205" s="48" t="s">
        <v>102</v>
      </c>
      <c r="C1205" s="57" t="s">
        <v>962</v>
      </c>
      <c r="D1205" s="50">
        <v>2890</v>
      </c>
      <c r="E1205" s="50">
        <v>12474</v>
      </c>
      <c r="F1205" s="50">
        <v>283595000</v>
      </c>
      <c r="G1205" s="50">
        <v>461663000</v>
      </c>
      <c r="H1205" s="41"/>
      <c r="I1205" s="35"/>
    </row>
    <row r="1206" spans="1:9" x14ac:dyDescent="0.25">
      <c r="A1206" s="48">
        <v>26</v>
      </c>
      <c r="B1206" s="48" t="s">
        <v>178</v>
      </c>
      <c r="C1206" s="57" t="s">
        <v>963</v>
      </c>
      <c r="D1206" s="50">
        <v>721</v>
      </c>
      <c r="E1206" s="50">
        <v>3614</v>
      </c>
      <c r="F1206" s="50">
        <v>124473000</v>
      </c>
      <c r="G1206" s="50">
        <v>217433000</v>
      </c>
      <c r="H1206" s="41"/>
      <c r="I1206" s="35"/>
    </row>
    <row r="1207" spans="1:9" x14ac:dyDescent="0.25">
      <c r="A1207" s="48">
        <v>26</v>
      </c>
      <c r="B1207" s="48" t="s">
        <v>179</v>
      </c>
      <c r="C1207" s="57" t="s">
        <v>964</v>
      </c>
      <c r="D1207" s="50">
        <v>411</v>
      </c>
      <c r="E1207" s="50">
        <v>9980</v>
      </c>
      <c r="F1207" s="50">
        <v>541022000</v>
      </c>
      <c r="G1207" s="50">
        <v>748572000</v>
      </c>
      <c r="H1207" s="41"/>
      <c r="I1207" s="35"/>
    </row>
    <row r="1208" spans="1:9" ht="24" x14ac:dyDescent="0.25">
      <c r="A1208" s="48">
        <v>26</v>
      </c>
      <c r="B1208" s="48" t="s">
        <v>179</v>
      </c>
      <c r="C1208" s="57" t="s">
        <v>965</v>
      </c>
      <c r="D1208" s="50">
        <v>433</v>
      </c>
      <c r="E1208" s="50">
        <v>6313</v>
      </c>
      <c r="F1208" s="50">
        <v>366874000</v>
      </c>
      <c r="G1208" s="50">
        <v>644442000</v>
      </c>
      <c r="H1208" s="41"/>
      <c r="I1208" s="35"/>
    </row>
    <row r="1209" spans="1:9" x14ac:dyDescent="0.25">
      <c r="A1209" s="48">
        <v>27</v>
      </c>
      <c r="B1209" s="48" t="s">
        <v>175</v>
      </c>
      <c r="C1209" s="57" t="s">
        <v>966</v>
      </c>
      <c r="D1209" s="50">
        <v>731</v>
      </c>
      <c r="E1209" s="50">
        <v>65004</v>
      </c>
      <c r="F1209" s="50">
        <v>7162425000</v>
      </c>
      <c r="G1209" s="50">
        <v>16054922000</v>
      </c>
      <c r="H1209" s="41"/>
      <c r="I1209" s="35"/>
    </row>
    <row r="1210" spans="1:9" x14ac:dyDescent="0.25">
      <c r="A1210" s="48">
        <v>27</v>
      </c>
      <c r="B1210" s="48" t="s">
        <v>175</v>
      </c>
      <c r="C1210" s="57" t="s">
        <v>967</v>
      </c>
      <c r="D1210" s="50">
        <v>767</v>
      </c>
      <c r="E1210" s="50">
        <v>15825</v>
      </c>
      <c r="F1210" s="50">
        <v>999404000</v>
      </c>
      <c r="G1210" s="50">
        <v>2758771000</v>
      </c>
      <c r="H1210" s="41"/>
      <c r="I1210" s="35"/>
    </row>
    <row r="1211" spans="1:9" x14ac:dyDescent="0.25">
      <c r="A1211" s="48">
        <v>28</v>
      </c>
      <c r="B1211" s="48" t="s">
        <v>175</v>
      </c>
      <c r="C1211" s="57" t="s">
        <v>968</v>
      </c>
      <c r="D1211" s="50">
        <v>1122</v>
      </c>
      <c r="E1211" s="50">
        <v>9160</v>
      </c>
      <c r="F1211" s="50">
        <v>408986000</v>
      </c>
      <c r="G1211" s="50">
        <v>815016000</v>
      </c>
      <c r="H1211" s="41"/>
      <c r="I1211" s="35"/>
    </row>
    <row r="1212" spans="1:9" x14ac:dyDescent="0.25">
      <c r="A1212" s="48">
        <v>28</v>
      </c>
      <c r="B1212" s="48" t="s">
        <v>175</v>
      </c>
      <c r="C1212" s="57" t="s">
        <v>969</v>
      </c>
      <c r="D1212" s="50">
        <v>4064</v>
      </c>
      <c r="E1212" s="50">
        <v>15873</v>
      </c>
      <c r="F1212" s="50">
        <v>440071000</v>
      </c>
      <c r="G1212" s="50">
        <v>906379000</v>
      </c>
      <c r="H1212" s="41"/>
      <c r="I1212" s="35"/>
    </row>
    <row r="1213" spans="1:9" ht="24" x14ac:dyDescent="0.25">
      <c r="A1213" s="48">
        <v>28</v>
      </c>
      <c r="B1213" s="48" t="s">
        <v>176</v>
      </c>
      <c r="C1213" s="57" t="s">
        <v>970</v>
      </c>
      <c r="D1213" s="50">
        <v>1080</v>
      </c>
      <c r="E1213" s="50">
        <v>11454</v>
      </c>
      <c r="F1213" s="50">
        <v>585316000</v>
      </c>
      <c r="G1213" s="50">
        <v>936255000</v>
      </c>
      <c r="H1213" s="41"/>
      <c r="I1213" s="35"/>
    </row>
    <row r="1214" spans="1:9" x14ac:dyDescent="0.25">
      <c r="A1214" s="48">
        <v>28</v>
      </c>
      <c r="B1214" s="48" t="s">
        <v>176</v>
      </c>
      <c r="C1214" s="57" t="s">
        <v>971</v>
      </c>
      <c r="D1214" s="50">
        <v>561</v>
      </c>
      <c r="E1214" s="50">
        <v>7054</v>
      </c>
      <c r="F1214" s="50">
        <v>373280000</v>
      </c>
      <c r="G1214" s="50">
        <v>718048000</v>
      </c>
      <c r="H1214" s="41"/>
      <c r="I1214" s="35"/>
    </row>
    <row r="1215" spans="1:9" x14ac:dyDescent="0.25">
      <c r="A1215" s="48">
        <v>28</v>
      </c>
      <c r="B1215" s="48" t="s">
        <v>177</v>
      </c>
      <c r="C1215" s="57" t="s">
        <v>972</v>
      </c>
      <c r="D1215" s="50">
        <v>264</v>
      </c>
      <c r="E1215" s="50">
        <v>5664</v>
      </c>
      <c r="F1215" s="50">
        <v>291525000</v>
      </c>
      <c r="G1215" s="50">
        <v>639164000</v>
      </c>
      <c r="H1215" s="41"/>
      <c r="I1215" s="35"/>
    </row>
    <row r="1216" spans="1:9" x14ac:dyDescent="0.25">
      <c r="A1216" s="48">
        <v>28</v>
      </c>
      <c r="B1216" s="48" t="s">
        <v>177</v>
      </c>
      <c r="C1216" s="57" t="s">
        <v>973</v>
      </c>
      <c r="D1216" s="50">
        <v>238</v>
      </c>
      <c r="E1216" s="50">
        <v>6894</v>
      </c>
      <c r="F1216" s="50">
        <v>326021000</v>
      </c>
      <c r="G1216" s="50">
        <v>849611000</v>
      </c>
      <c r="H1216" s="41"/>
      <c r="I1216" s="35"/>
    </row>
    <row r="1217" spans="1:9" x14ac:dyDescent="0.25">
      <c r="A1217" s="48">
        <v>28</v>
      </c>
      <c r="B1217" s="48" t="s">
        <v>102</v>
      </c>
      <c r="C1217" s="57" t="s">
        <v>975</v>
      </c>
      <c r="D1217" s="50">
        <v>147</v>
      </c>
      <c r="E1217" s="50">
        <v>1227</v>
      </c>
      <c r="F1217" s="50">
        <v>164962000</v>
      </c>
      <c r="G1217" s="50">
        <v>300162000</v>
      </c>
      <c r="H1217" s="41"/>
      <c r="I1217" s="35"/>
    </row>
    <row r="1218" spans="1:9" ht="36" x14ac:dyDescent="0.25">
      <c r="A1218" s="48">
        <v>28</v>
      </c>
      <c r="B1218" s="48" t="s">
        <v>102</v>
      </c>
      <c r="C1218" s="57" t="s">
        <v>976</v>
      </c>
      <c r="D1218" s="50">
        <v>9070</v>
      </c>
      <c r="E1218" s="50">
        <v>48411</v>
      </c>
      <c r="F1218" s="50">
        <v>2035984000</v>
      </c>
      <c r="G1218" s="50">
        <v>4113212000</v>
      </c>
      <c r="H1218" s="41"/>
      <c r="I1218" s="35"/>
    </row>
    <row r="1219" spans="1:9" ht="24" x14ac:dyDescent="0.25">
      <c r="A1219" s="48">
        <v>28</v>
      </c>
      <c r="B1219" s="48" t="s">
        <v>102</v>
      </c>
      <c r="C1219" s="57" t="s">
        <v>977</v>
      </c>
      <c r="D1219" s="50">
        <v>220</v>
      </c>
      <c r="E1219" s="50">
        <v>7208</v>
      </c>
      <c r="F1219" s="50">
        <v>429789000</v>
      </c>
      <c r="G1219" s="50">
        <v>794217000</v>
      </c>
      <c r="H1219" s="41"/>
      <c r="I1219" s="35"/>
    </row>
    <row r="1220" spans="1:9" x14ac:dyDescent="0.25">
      <c r="A1220" s="48">
        <v>29</v>
      </c>
      <c r="B1220" s="48" t="s">
        <v>175</v>
      </c>
      <c r="C1220" s="57" t="s">
        <v>974</v>
      </c>
      <c r="D1220" s="50">
        <v>122</v>
      </c>
      <c r="E1220" s="50">
        <v>2120</v>
      </c>
      <c r="F1220" s="50">
        <v>99510000</v>
      </c>
      <c r="G1220" s="50">
        <v>199693000</v>
      </c>
      <c r="H1220" s="41"/>
      <c r="I1220" s="35"/>
    </row>
    <row r="1221" spans="1:9" x14ac:dyDescent="0.25">
      <c r="A1221" s="48">
        <v>29</v>
      </c>
      <c r="B1221" s="48" t="s">
        <v>175</v>
      </c>
      <c r="C1221" s="57" t="s">
        <v>978</v>
      </c>
      <c r="D1221" s="50">
        <v>173</v>
      </c>
      <c r="E1221" s="50">
        <v>12105</v>
      </c>
      <c r="F1221" s="50">
        <v>899968000</v>
      </c>
      <c r="G1221" s="50">
        <v>1997195000</v>
      </c>
      <c r="H1221" s="41"/>
      <c r="I1221" s="35"/>
    </row>
    <row r="1222" spans="1:9" ht="24" x14ac:dyDescent="0.25">
      <c r="A1222" s="48">
        <v>29</v>
      </c>
      <c r="B1222" s="48" t="s">
        <v>175</v>
      </c>
      <c r="C1222" s="57" t="s">
        <v>979</v>
      </c>
      <c r="D1222" s="50">
        <v>344</v>
      </c>
      <c r="E1222" s="50">
        <v>5860</v>
      </c>
      <c r="F1222" s="50">
        <v>266607000</v>
      </c>
      <c r="G1222" s="50">
        <v>468791000</v>
      </c>
      <c r="H1222" s="41"/>
      <c r="I1222" s="35"/>
    </row>
    <row r="1223" spans="1:9" ht="36" x14ac:dyDescent="0.25">
      <c r="A1223" s="48">
        <v>29</v>
      </c>
      <c r="B1223" s="48" t="s">
        <v>175</v>
      </c>
      <c r="C1223" s="57" t="s">
        <v>980</v>
      </c>
      <c r="D1223" s="50">
        <v>1297</v>
      </c>
      <c r="E1223" s="50">
        <v>20026</v>
      </c>
      <c r="F1223" s="50">
        <v>936685000</v>
      </c>
      <c r="G1223" s="50">
        <v>1852866000</v>
      </c>
      <c r="H1223" s="41"/>
      <c r="I1223" s="35"/>
    </row>
    <row r="1224" spans="1:9" x14ac:dyDescent="0.25">
      <c r="A1224" s="48">
        <v>29</v>
      </c>
      <c r="B1224" s="48" t="s">
        <v>175</v>
      </c>
      <c r="C1224" s="57" t="s">
        <v>981</v>
      </c>
      <c r="D1224" s="50">
        <v>42</v>
      </c>
      <c r="E1224" s="50">
        <v>2542</v>
      </c>
      <c r="F1224" s="50">
        <v>66003000</v>
      </c>
      <c r="G1224" s="50">
        <v>87371000</v>
      </c>
      <c r="H1224" s="41"/>
      <c r="I1224" s="35"/>
    </row>
    <row r="1225" spans="1:9" ht="24" x14ac:dyDescent="0.25">
      <c r="A1225" s="48">
        <v>29</v>
      </c>
      <c r="B1225" s="48" t="s">
        <v>175</v>
      </c>
      <c r="C1225" s="57" t="s">
        <v>982</v>
      </c>
      <c r="D1225" s="50">
        <v>519</v>
      </c>
      <c r="E1225" s="50">
        <v>11077</v>
      </c>
      <c r="F1225" s="50">
        <v>692041000</v>
      </c>
      <c r="G1225" s="50">
        <v>1255013000</v>
      </c>
      <c r="H1225" s="41"/>
      <c r="I1225" s="35"/>
    </row>
    <row r="1226" spans="1:9" x14ac:dyDescent="0.25">
      <c r="A1226" s="48">
        <v>29</v>
      </c>
      <c r="B1226" s="48" t="s">
        <v>176</v>
      </c>
      <c r="C1226" s="57" t="s">
        <v>983</v>
      </c>
      <c r="D1226" s="50">
        <v>92</v>
      </c>
      <c r="E1226" s="50">
        <v>2352</v>
      </c>
      <c r="F1226" s="50">
        <v>118298000</v>
      </c>
      <c r="G1226" s="50">
        <v>229592000</v>
      </c>
      <c r="H1226" s="41"/>
      <c r="I1226" s="35"/>
    </row>
    <row r="1227" spans="1:9" x14ac:dyDescent="0.25">
      <c r="A1227" s="48">
        <v>29</v>
      </c>
      <c r="B1227" s="48" t="s">
        <v>177</v>
      </c>
      <c r="C1227" s="57" t="s">
        <v>984</v>
      </c>
      <c r="D1227" s="50">
        <v>864</v>
      </c>
      <c r="E1227" s="50">
        <v>18182</v>
      </c>
      <c r="F1227" s="50">
        <v>998643000</v>
      </c>
      <c r="G1227" s="50">
        <v>2119174000</v>
      </c>
      <c r="H1227" s="41"/>
      <c r="I1227" s="35"/>
    </row>
    <row r="1228" spans="1:9" x14ac:dyDescent="0.25">
      <c r="A1228" s="48">
        <v>29</v>
      </c>
      <c r="B1228" s="48" t="s">
        <v>177</v>
      </c>
      <c r="C1228" s="57" t="s">
        <v>985</v>
      </c>
      <c r="D1228" s="50">
        <v>968</v>
      </c>
      <c r="E1228" s="50">
        <v>1867</v>
      </c>
      <c r="F1228" s="50">
        <v>42271000</v>
      </c>
      <c r="G1228" s="50">
        <v>69694000</v>
      </c>
      <c r="H1228" s="41"/>
      <c r="I1228" s="35"/>
    </row>
    <row r="1229" spans="1:9" x14ac:dyDescent="0.25">
      <c r="A1229" s="48">
        <v>29</v>
      </c>
      <c r="B1229" s="48" t="s">
        <v>177</v>
      </c>
      <c r="C1229" s="57" t="s">
        <v>986</v>
      </c>
      <c r="D1229" s="50">
        <v>56</v>
      </c>
      <c r="E1229" s="50">
        <v>5209</v>
      </c>
      <c r="F1229" s="50">
        <v>571056000</v>
      </c>
      <c r="G1229" s="50">
        <v>1628979000</v>
      </c>
      <c r="H1229" s="41"/>
      <c r="I1229" s="35"/>
    </row>
    <row r="1230" spans="1:9" ht="24" x14ac:dyDescent="0.25">
      <c r="A1230" s="48">
        <v>29</v>
      </c>
      <c r="B1230" s="48" t="s">
        <v>102</v>
      </c>
      <c r="C1230" s="57" t="s">
        <v>987</v>
      </c>
      <c r="D1230" s="50">
        <v>42</v>
      </c>
      <c r="E1230" s="50">
        <v>1973</v>
      </c>
      <c r="F1230" s="50">
        <v>138295000</v>
      </c>
      <c r="G1230" s="50">
        <v>207453000</v>
      </c>
      <c r="H1230" s="41"/>
      <c r="I1230" s="35"/>
    </row>
    <row r="1231" spans="1:9" x14ac:dyDescent="0.25">
      <c r="A1231" s="48">
        <v>30</v>
      </c>
      <c r="B1231" s="48" t="s">
        <v>175</v>
      </c>
      <c r="C1231" s="57" t="s">
        <v>988</v>
      </c>
      <c r="D1231" s="50">
        <v>18</v>
      </c>
      <c r="E1231" s="50">
        <v>996</v>
      </c>
      <c r="F1231" s="50">
        <v>120980000</v>
      </c>
      <c r="G1231" s="50">
        <v>143190000</v>
      </c>
      <c r="H1231" s="41"/>
      <c r="I1231" s="35"/>
    </row>
    <row r="1232" spans="1:9" x14ac:dyDescent="0.25">
      <c r="A1232" s="48">
        <v>31</v>
      </c>
      <c r="B1232" s="48" t="s">
        <v>176</v>
      </c>
      <c r="C1232" s="57" t="s">
        <v>989</v>
      </c>
      <c r="D1232" s="50">
        <v>104</v>
      </c>
      <c r="E1232" s="50">
        <v>4348</v>
      </c>
      <c r="F1232" s="50">
        <v>459743000</v>
      </c>
      <c r="G1232" s="50">
        <v>1216066000</v>
      </c>
      <c r="H1232" s="41"/>
      <c r="I1232" s="35"/>
    </row>
    <row r="1233" spans="1:9" x14ac:dyDescent="0.25">
      <c r="A1233" s="48">
        <v>31</v>
      </c>
      <c r="B1233" s="48" t="s">
        <v>177</v>
      </c>
      <c r="C1233" s="57" t="s">
        <v>990</v>
      </c>
      <c r="D1233" s="50">
        <v>579</v>
      </c>
      <c r="E1233" s="50">
        <v>3898</v>
      </c>
      <c r="F1233" s="50">
        <v>305690000</v>
      </c>
      <c r="G1233" s="50">
        <v>554703000</v>
      </c>
      <c r="H1233" s="41"/>
      <c r="I1233" s="35"/>
    </row>
    <row r="1234" spans="1:9" x14ac:dyDescent="0.25">
      <c r="A1234" s="48">
        <v>31</v>
      </c>
      <c r="B1234" s="48" t="s">
        <v>102</v>
      </c>
      <c r="C1234" s="57" t="s">
        <v>991</v>
      </c>
      <c r="D1234" s="50">
        <v>61</v>
      </c>
      <c r="E1234" s="50">
        <v>2584</v>
      </c>
      <c r="F1234" s="50">
        <v>184888000</v>
      </c>
      <c r="G1234" s="50">
        <v>291616000</v>
      </c>
      <c r="H1234" s="41"/>
      <c r="I1234" s="35"/>
    </row>
    <row r="1235" spans="1:9" ht="24" x14ac:dyDescent="0.25">
      <c r="A1235" s="48">
        <v>31</v>
      </c>
      <c r="B1235" s="48" t="s">
        <v>178</v>
      </c>
      <c r="C1235" s="57" t="s">
        <v>992</v>
      </c>
      <c r="D1235" s="50">
        <v>351</v>
      </c>
      <c r="E1235" s="50">
        <v>11055</v>
      </c>
      <c r="F1235" s="50">
        <v>658125000</v>
      </c>
      <c r="G1235" s="50">
        <v>1545642000</v>
      </c>
      <c r="H1235" s="41"/>
      <c r="I1235" s="35"/>
    </row>
    <row r="1236" spans="1:9" x14ac:dyDescent="0.25">
      <c r="A1236" s="48">
        <v>31</v>
      </c>
      <c r="B1236" s="48" t="s">
        <v>178</v>
      </c>
      <c r="C1236" s="57" t="s">
        <v>993</v>
      </c>
      <c r="D1236" s="50">
        <v>316</v>
      </c>
      <c r="E1236" s="50">
        <v>9854</v>
      </c>
      <c r="F1236" s="50">
        <v>516583000</v>
      </c>
      <c r="G1236" s="50">
        <v>917746000</v>
      </c>
      <c r="H1236" s="41"/>
      <c r="I1236" s="35"/>
    </row>
    <row r="1237" spans="1:9" ht="24" x14ac:dyDescent="0.25">
      <c r="A1237" s="48">
        <v>31</v>
      </c>
      <c r="B1237" s="48" t="s">
        <v>178</v>
      </c>
      <c r="C1237" s="57" t="s">
        <v>994</v>
      </c>
      <c r="D1237" s="50">
        <v>262</v>
      </c>
      <c r="E1237" s="50">
        <v>5432</v>
      </c>
      <c r="F1237" s="50">
        <v>302301000</v>
      </c>
      <c r="G1237" s="50">
        <v>506175000</v>
      </c>
      <c r="H1237" s="41"/>
      <c r="I1237" s="35"/>
    </row>
    <row r="1238" spans="1:9" ht="24" x14ac:dyDescent="0.25">
      <c r="A1238" s="48">
        <v>31</v>
      </c>
      <c r="B1238" s="48" t="s">
        <v>178</v>
      </c>
      <c r="C1238" s="57" t="s">
        <v>995</v>
      </c>
      <c r="D1238" s="50">
        <v>680</v>
      </c>
      <c r="E1238" s="50">
        <v>10614</v>
      </c>
      <c r="F1238" s="50">
        <v>470912000</v>
      </c>
      <c r="G1238" s="50">
        <v>803969000</v>
      </c>
      <c r="H1238" s="41"/>
      <c r="I1238" s="35"/>
    </row>
    <row r="1239" spans="1:9" ht="24" x14ac:dyDescent="0.25">
      <c r="A1239" s="48">
        <v>32</v>
      </c>
      <c r="B1239" s="48" t="s">
        <v>175</v>
      </c>
      <c r="C1239" s="57" t="s">
        <v>996</v>
      </c>
      <c r="D1239" s="50">
        <v>523</v>
      </c>
      <c r="E1239" s="50">
        <v>16676</v>
      </c>
      <c r="F1239" s="50">
        <v>1020815000</v>
      </c>
      <c r="G1239" s="50">
        <v>1972328000</v>
      </c>
      <c r="H1239" s="41"/>
      <c r="I1239" s="35"/>
    </row>
    <row r="1240" spans="1:9" x14ac:dyDescent="0.25">
      <c r="A1240" s="48">
        <v>32</v>
      </c>
      <c r="B1240" s="48" t="s">
        <v>175</v>
      </c>
      <c r="C1240" s="57" t="s">
        <v>997</v>
      </c>
      <c r="D1240" s="50">
        <v>93</v>
      </c>
      <c r="E1240" s="50">
        <v>4746</v>
      </c>
      <c r="F1240" s="50">
        <v>342583000</v>
      </c>
      <c r="G1240" s="50">
        <v>479617000</v>
      </c>
      <c r="H1240" s="41"/>
      <c r="I1240" s="35"/>
    </row>
    <row r="1241" spans="1:9" ht="24" x14ac:dyDescent="0.25">
      <c r="A1241" s="48">
        <v>33</v>
      </c>
      <c r="B1241" s="48" t="s">
        <v>175</v>
      </c>
      <c r="C1241" s="57" t="s">
        <v>998</v>
      </c>
      <c r="D1241" s="50">
        <v>378</v>
      </c>
      <c r="E1241" s="50">
        <v>6137</v>
      </c>
      <c r="F1241" s="50">
        <v>340881000</v>
      </c>
      <c r="G1241" s="50">
        <v>536487000</v>
      </c>
      <c r="H1241" s="41"/>
      <c r="I1241" s="35"/>
    </row>
    <row r="1242" spans="1:9" x14ac:dyDescent="0.25">
      <c r="A1242" s="48">
        <v>33</v>
      </c>
      <c r="B1242" s="48" t="s">
        <v>176</v>
      </c>
      <c r="C1242" s="57" t="s">
        <v>999</v>
      </c>
      <c r="D1242" s="50">
        <v>63</v>
      </c>
      <c r="E1242" s="50">
        <v>830</v>
      </c>
      <c r="F1242" s="50">
        <v>29223000</v>
      </c>
      <c r="G1242" s="50">
        <v>52207000</v>
      </c>
      <c r="H1242" s="41"/>
      <c r="I1242" s="35"/>
    </row>
    <row r="1243" spans="1:9" x14ac:dyDescent="0.25">
      <c r="A1243" s="48">
        <v>33</v>
      </c>
      <c r="B1243" s="48" t="s">
        <v>176</v>
      </c>
      <c r="C1243" s="57" t="s">
        <v>1013</v>
      </c>
      <c r="D1243" s="50">
        <v>48</v>
      </c>
      <c r="E1243" s="50">
        <v>556</v>
      </c>
      <c r="F1243" s="50">
        <v>25164000</v>
      </c>
      <c r="G1243" s="50">
        <v>39976000</v>
      </c>
      <c r="H1243" s="41"/>
      <c r="I1243" s="35"/>
    </row>
    <row r="1244" spans="1:9" x14ac:dyDescent="0.25">
      <c r="A1244" s="48">
        <v>33</v>
      </c>
      <c r="B1244" s="48" t="s">
        <v>177</v>
      </c>
      <c r="C1244" s="57" t="s">
        <v>1000</v>
      </c>
      <c r="D1244" s="50">
        <v>112</v>
      </c>
      <c r="E1244" s="50">
        <v>1749</v>
      </c>
      <c r="F1244" s="50">
        <v>84675000</v>
      </c>
      <c r="G1244" s="50">
        <v>159351000</v>
      </c>
      <c r="H1244" s="41"/>
      <c r="I1244" s="35"/>
    </row>
    <row r="1245" spans="1:9" x14ac:dyDescent="0.25">
      <c r="A1245" s="48">
        <v>34</v>
      </c>
      <c r="B1245" s="48" t="s">
        <v>175</v>
      </c>
      <c r="C1245" s="57" t="s">
        <v>1001</v>
      </c>
      <c r="D1245" s="50">
        <v>31</v>
      </c>
      <c r="E1245" s="50">
        <v>44548</v>
      </c>
      <c r="F1245" s="50">
        <v>3564872000</v>
      </c>
      <c r="G1245" s="50">
        <v>11687242000</v>
      </c>
      <c r="H1245" s="41"/>
      <c r="I1245" s="35"/>
    </row>
    <row r="1246" spans="1:9" ht="36" x14ac:dyDescent="0.25">
      <c r="A1246" s="48">
        <v>34</v>
      </c>
      <c r="B1246" s="48" t="s">
        <v>176</v>
      </c>
      <c r="C1246" s="57" t="s">
        <v>1002</v>
      </c>
      <c r="D1246" s="50">
        <v>1966</v>
      </c>
      <c r="E1246" s="50">
        <v>57569</v>
      </c>
      <c r="F1246" s="50">
        <v>3205815000</v>
      </c>
      <c r="G1246" s="50">
        <v>6209138000</v>
      </c>
      <c r="H1246" s="41"/>
      <c r="I1246" s="35"/>
    </row>
    <row r="1247" spans="1:9" x14ac:dyDescent="0.25">
      <c r="A1247" s="48">
        <v>34</v>
      </c>
      <c r="B1247" s="48" t="s">
        <v>176</v>
      </c>
      <c r="C1247" s="57" t="s">
        <v>1003</v>
      </c>
      <c r="D1247" s="50">
        <v>577</v>
      </c>
      <c r="E1247" s="50">
        <v>9144</v>
      </c>
      <c r="F1247" s="50">
        <v>356838000</v>
      </c>
      <c r="G1247" s="50">
        <v>797608000</v>
      </c>
      <c r="H1247" s="41"/>
      <c r="I1247" s="35"/>
    </row>
    <row r="1248" spans="1:9" x14ac:dyDescent="0.25">
      <c r="A1248" s="48">
        <v>34</v>
      </c>
      <c r="B1248" s="48" t="s">
        <v>176</v>
      </c>
      <c r="C1248" s="57" t="s">
        <v>1004</v>
      </c>
      <c r="D1248" s="50">
        <v>644</v>
      </c>
      <c r="E1248" s="50">
        <v>5689</v>
      </c>
      <c r="F1248" s="50">
        <v>217589000</v>
      </c>
      <c r="G1248" s="50">
        <v>370673000</v>
      </c>
      <c r="H1248" s="41"/>
      <c r="I1248" s="35"/>
    </row>
    <row r="1249" spans="1:9" x14ac:dyDescent="0.25">
      <c r="A1249" s="48">
        <v>35</v>
      </c>
      <c r="B1249" s="48" t="s">
        <v>175</v>
      </c>
      <c r="C1249" s="57" t="s">
        <v>1005</v>
      </c>
      <c r="D1249" s="50">
        <v>327</v>
      </c>
      <c r="E1249" s="50">
        <v>10568</v>
      </c>
      <c r="F1249" s="50">
        <v>522353000</v>
      </c>
      <c r="G1249" s="50">
        <v>984200000</v>
      </c>
      <c r="H1249" s="41"/>
      <c r="I1249" s="35"/>
    </row>
    <row r="1250" spans="1:9" ht="24" x14ac:dyDescent="0.25">
      <c r="A1250" s="48">
        <v>35</v>
      </c>
      <c r="B1250" s="48" t="s">
        <v>176</v>
      </c>
      <c r="C1250" s="57" t="s">
        <v>1006</v>
      </c>
      <c r="D1250" s="50">
        <v>73</v>
      </c>
      <c r="E1250" s="50">
        <v>26188</v>
      </c>
      <c r="F1250" s="50">
        <v>966369000</v>
      </c>
      <c r="G1250" s="50">
        <v>1600451000</v>
      </c>
      <c r="H1250" s="41"/>
      <c r="I1250" s="35"/>
    </row>
    <row r="1251" spans="1:9" x14ac:dyDescent="0.25">
      <c r="A1251" s="48">
        <v>35</v>
      </c>
      <c r="B1251" s="48" t="s">
        <v>177</v>
      </c>
      <c r="C1251" s="57" t="s">
        <v>1007</v>
      </c>
      <c r="D1251" s="50">
        <v>32</v>
      </c>
      <c r="E1251" s="50">
        <v>8195</v>
      </c>
      <c r="F1251" s="50">
        <v>338698000</v>
      </c>
      <c r="G1251" s="50">
        <v>405552000</v>
      </c>
      <c r="H1251" s="41"/>
      <c r="I1251" s="35"/>
    </row>
    <row r="1252" spans="1:9" x14ac:dyDescent="0.25">
      <c r="A1252" s="48">
        <v>35</v>
      </c>
      <c r="B1252" s="48" t="s">
        <v>102</v>
      </c>
      <c r="C1252" s="57" t="s">
        <v>1008</v>
      </c>
      <c r="D1252" s="50">
        <v>368</v>
      </c>
      <c r="E1252" s="50">
        <v>3519</v>
      </c>
      <c r="F1252" s="50">
        <v>109446000</v>
      </c>
      <c r="G1252" s="50">
        <v>225526000</v>
      </c>
      <c r="H1252" s="41"/>
      <c r="I1252" s="35"/>
    </row>
    <row r="1253" spans="1:9" ht="24" x14ac:dyDescent="0.25">
      <c r="A1253" s="48">
        <v>35</v>
      </c>
      <c r="B1253" s="48" t="s">
        <v>179</v>
      </c>
      <c r="C1253" s="57" t="s">
        <v>1009</v>
      </c>
      <c r="D1253" s="50">
        <v>154</v>
      </c>
      <c r="E1253" s="50">
        <v>725</v>
      </c>
      <c r="F1253" s="50">
        <v>20757000</v>
      </c>
      <c r="G1253" s="50">
        <v>42482000</v>
      </c>
      <c r="H1253" s="41"/>
      <c r="I1253" s="35"/>
    </row>
    <row r="1254" spans="1:9" ht="24" x14ac:dyDescent="0.25">
      <c r="A1254" s="48">
        <v>36</v>
      </c>
      <c r="B1254" s="48" t="s">
        <v>175</v>
      </c>
      <c r="C1254" s="57" t="s">
        <v>1010</v>
      </c>
      <c r="D1254" s="50">
        <v>7732</v>
      </c>
      <c r="E1254" s="50">
        <v>32057</v>
      </c>
      <c r="F1254" s="50">
        <v>729893000</v>
      </c>
      <c r="G1254" s="50">
        <v>1467882000</v>
      </c>
      <c r="H1254" s="41"/>
      <c r="I1254" s="35"/>
    </row>
    <row r="1255" spans="1:9" ht="24" x14ac:dyDescent="0.25">
      <c r="A1255" s="48">
        <v>36</v>
      </c>
      <c r="B1255" s="48" t="s">
        <v>176</v>
      </c>
      <c r="C1255" s="57" t="s">
        <v>1011</v>
      </c>
      <c r="D1255" s="50">
        <v>966</v>
      </c>
      <c r="E1255" s="50">
        <v>8351</v>
      </c>
      <c r="F1255" s="50">
        <v>269573000</v>
      </c>
      <c r="G1255" s="50">
        <v>540055000</v>
      </c>
      <c r="H1255" s="41"/>
      <c r="I1255" s="35"/>
    </row>
    <row r="1256" spans="1:9" x14ac:dyDescent="0.25">
      <c r="A1256" s="48">
        <v>36</v>
      </c>
      <c r="B1256" s="48" t="s">
        <v>177</v>
      </c>
      <c r="C1256" s="57" t="s">
        <v>1012</v>
      </c>
      <c r="D1256" s="50">
        <v>166</v>
      </c>
      <c r="E1256" s="50">
        <v>1610</v>
      </c>
      <c r="F1256" s="50">
        <v>95356000</v>
      </c>
      <c r="G1256" s="50">
        <v>272664000</v>
      </c>
      <c r="H1256" s="41"/>
      <c r="I1256" s="35"/>
    </row>
    <row r="1257" spans="1:9" x14ac:dyDescent="0.25">
      <c r="A1257" s="48">
        <v>36</v>
      </c>
      <c r="B1257" s="48" t="s">
        <v>178</v>
      </c>
      <c r="C1257" s="57" t="s">
        <v>1014</v>
      </c>
      <c r="D1257" s="50">
        <v>336</v>
      </c>
      <c r="E1257" s="50">
        <v>1183</v>
      </c>
      <c r="F1257" s="50">
        <v>27465000</v>
      </c>
      <c r="G1257" s="50">
        <v>49049000</v>
      </c>
      <c r="H1257" s="41"/>
      <c r="I1257" s="35"/>
    </row>
    <row r="1258" spans="1:9" x14ac:dyDescent="0.25">
      <c r="A1258" s="48">
        <v>36</v>
      </c>
      <c r="B1258" s="48" t="s">
        <v>178</v>
      </c>
      <c r="C1258" s="57" t="s">
        <v>1015</v>
      </c>
      <c r="D1258" s="50">
        <v>102</v>
      </c>
      <c r="E1258" s="50">
        <v>458</v>
      </c>
      <c r="F1258" s="50">
        <v>9700000</v>
      </c>
      <c r="G1258" s="50">
        <v>16459000</v>
      </c>
      <c r="H1258" s="41"/>
      <c r="I1258" s="35"/>
    </row>
    <row r="1259" spans="1:9" x14ac:dyDescent="0.25">
      <c r="A1259" s="48">
        <v>36</v>
      </c>
      <c r="B1259" s="48" t="s">
        <v>178</v>
      </c>
      <c r="C1259" s="57" t="s">
        <v>1016</v>
      </c>
      <c r="D1259" s="50">
        <v>128</v>
      </c>
      <c r="E1259" s="50">
        <v>817</v>
      </c>
      <c r="F1259" s="50">
        <v>18429000</v>
      </c>
      <c r="G1259" s="50">
        <v>35947000</v>
      </c>
      <c r="H1259" s="41"/>
      <c r="I1259" s="35"/>
    </row>
    <row r="1260" spans="1:9" x14ac:dyDescent="0.25">
      <c r="A1260" s="48">
        <v>36</v>
      </c>
      <c r="B1260" s="48" t="s">
        <v>178</v>
      </c>
      <c r="C1260" s="57" t="s">
        <v>1017</v>
      </c>
      <c r="D1260" s="50">
        <v>22</v>
      </c>
      <c r="E1260" s="50">
        <v>1147</v>
      </c>
      <c r="F1260" s="50">
        <v>91682000</v>
      </c>
      <c r="G1260" s="50">
        <v>127076000</v>
      </c>
      <c r="H1260" s="41"/>
      <c r="I1260" s="35"/>
    </row>
    <row r="1261" spans="1:9" x14ac:dyDescent="0.25">
      <c r="A1261" s="48">
        <v>36</v>
      </c>
      <c r="B1261" s="48" t="s">
        <v>178</v>
      </c>
      <c r="C1261" s="57" t="s">
        <v>1018</v>
      </c>
      <c r="D1261" s="50">
        <v>814</v>
      </c>
      <c r="E1261" s="50">
        <v>2839</v>
      </c>
      <c r="F1261" s="50">
        <v>52492000</v>
      </c>
      <c r="G1261" s="50">
        <v>113947000</v>
      </c>
      <c r="H1261" s="41"/>
      <c r="I1261" s="35"/>
    </row>
    <row r="1262" spans="1:9" x14ac:dyDescent="0.25">
      <c r="A1262" s="48">
        <v>36</v>
      </c>
      <c r="B1262" s="48" t="s">
        <v>178</v>
      </c>
      <c r="C1262" s="57" t="s">
        <v>1019</v>
      </c>
      <c r="D1262" s="50">
        <v>382</v>
      </c>
      <c r="E1262" s="50">
        <v>1490</v>
      </c>
      <c r="F1262" s="50">
        <v>45216000</v>
      </c>
      <c r="G1262" s="50">
        <v>78985000</v>
      </c>
      <c r="H1262" s="41"/>
      <c r="I1262" s="35"/>
    </row>
    <row r="1263" spans="1:9" ht="24" x14ac:dyDescent="0.25">
      <c r="A1263" s="48">
        <v>36</v>
      </c>
      <c r="B1263" s="48" t="s">
        <v>178</v>
      </c>
      <c r="C1263" s="57" t="s">
        <v>1020</v>
      </c>
      <c r="D1263" s="50">
        <v>1209</v>
      </c>
      <c r="E1263" s="50">
        <v>7378</v>
      </c>
      <c r="F1263" s="50">
        <v>251518000</v>
      </c>
      <c r="G1263" s="50">
        <v>451451000</v>
      </c>
      <c r="H1263" s="41"/>
      <c r="I1263" s="35"/>
    </row>
    <row r="1264" spans="1:9" x14ac:dyDescent="0.25">
      <c r="H1264" s="41"/>
      <c r="I1264" s="35"/>
    </row>
    <row r="1265" spans="1:11" ht="15.75" thickBot="1" x14ac:dyDescent="0.3">
      <c r="A1265" s="49"/>
      <c r="B1265" s="49"/>
      <c r="C1265" s="58"/>
      <c r="D1265" s="49"/>
      <c r="E1265" s="49"/>
      <c r="F1265" s="49"/>
      <c r="G1265" s="49"/>
      <c r="H1265" s="40"/>
      <c r="I1265" s="35"/>
    </row>
    <row r="1266" spans="1:11" ht="15.75" thickTop="1" x14ac:dyDescent="0.25">
      <c r="H1266" s="41"/>
      <c r="I1266" s="35"/>
    </row>
    <row r="1267" spans="1:11" x14ac:dyDescent="0.25">
      <c r="A1267" s="108" t="s">
        <v>1021</v>
      </c>
      <c r="H1267" s="41"/>
      <c r="I1267" s="35"/>
    </row>
    <row r="1268" spans="1:11" x14ac:dyDescent="0.25">
      <c r="H1268" s="41"/>
      <c r="I1268" s="35"/>
    </row>
    <row r="1269" spans="1:11" ht="15" customHeight="1" x14ac:dyDescent="0.25">
      <c r="A1269" s="153"/>
      <c r="B1269" s="153"/>
      <c r="C1269" s="153"/>
      <c r="D1269" s="154" t="s">
        <v>1224</v>
      </c>
      <c r="E1269" s="154" t="s">
        <v>15</v>
      </c>
      <c r="F1269" s="152" t="s">
        <v>1229</v>
      </c>
      <c r="G1269" s="152" t="s">
        <v>1230</v>
      </c>
      <c r="I1269" s="35"/>
    </row>
    <row r="1270" spans="1:11" x14ac:dyDescent="0.25">
      <c r="A1270" s="153"/>
      <c r="B1270" s="153"/>
      <c r="C1270" s="153"/>
      <c r="D1270" s="154"/>
      <c r="E1270" s="154"/>
      <c r="F1270" s="152"/>
      <c r="G1270" s="152"/>
      <c r="I1270" s="35"/>
    </row>
    <row r="1271" spans="1:11" x14ac:dyDescent="0.25">
      <c r="A1271" s="153"/>
      <c r="B1271" s="153"/>
      <c r="C1271" s="153"/>
      <c r="D1271" s="154"/>
      <c r="E1271" s="154"/>
      <c r="F1271" s="152"/>
      <c r="G1271" s="152"/>
      <c r="I1271" s="35"/>
    </row>
    <row r="1272" spans="1:11" x14ac:dyDescent="0.25">
      <c r="A1272" s="153"/>
      <c r="B1272" s="153"/>
      <c r="C1272" s="153"/>
      <c r="D1272" s="154"/>
      <c r="E1272" s="154"/>
      <c r="F1272" s="152"/>
      <c r="G1272" s="152"/>
      <c r="I1272" s="35"/>
    </row>
    <row r="1273" spans="1:11" x14ac:dyDescent="0.25">
      <c r="A1273" s="48">
        <v>15</v>
      </c>
      <c r="B1273" s="48" t="s">
        <v>175</v>
      </c>
      <c r="C1273" s="57" t="s">
        <v>861</v>
      </c>
      <c r="D1273" s="50">
        <v>519</v>
      </c>
      <c r="E1273" s="50">
        <v>50833</v>
      </c>
      <c r="F1273" s="50">
        <v>33504631000</v>
      </c>
      <c r="G1273" s="50">
        <v>155080608000</v>
      </c>
      <c r="H1273" s="41"/>
      <c r="I1273" s="35"/>
      <c r="K1273" s="23"/>
    </row>
    <row r="1274" spans="1:11" x14ac:dyDescent="0.25">
      <c r="A1274" s="48">
        <v>15</v>
      </c>
      <c r="B1274" s="48" t="s">
        <v>175</v>
      </c>
      <c r="C1274" s="57" t="s">
        <v>862</v>
      </c>
      <c r="D1274" s="50">
        <v>3</v>
      </c>
      <c r="E1274" s="50">
        <v>469</v>
      </c>
      <c r="F1274" s="50">
        <v>1515953000</v>
      </c>
      <c r="G1274" s="50">
        <v>2775560000</v>
      </c>
      <c r="H1274" s="41"/>
      <c r="I1274" s="35"/>
      <c r="K1274" s="23"/>
    </row>
    <row r="1275" spans="1:11" x14ac:dyDescent="0.25">
      <c r="A1275" s="48">
        <v>15</v>
      </c>
      <c r="B1275" s="48" t="s">
        <v>175</v>
      </c>
      <c r="C1275" s="57" t="s">
        <v>863</v>
      </c>
      <c r="D1275" s="50">
        <v>870</v>
      </c>
      <c r="E1275" s="50">
        <v>16271</v>
      </c>
      <c r="F1275" s="50">
        <v>14682604000</v>
      </c>
      <c r="G1275" s="50">
        <v>41926407000</v>
      </c>
      <c r="H1275" s="41"/>
      <c r="I1275" s="35"/>
      <c r="K1275" s="23"/>
    </row>
    <row r="1276" spans="1:11" ht="24" x14ac:dyDescent="0.25">
      <c r="A1276" s="48">
        <v>15</v>
      </c>
      <c r="B1276" s="48" t="s">
        <v>176</v>
      </c>
      <c r="C1276" s="57" t="s">
        <v>864</v>
      </c>
      <c r="D1276" s="50">
        <v>137</v>
      </c>
      <c r="E1276" s="50">
        <v>10530</v>
      </c>
      <c r="F1276" s="50">
        <v>8654047000</v>
      </c>
      <c r="G1276" s="50">
        <v>17532066000</v>
      </c>
      <c r="H1276" s="41"/>
      <c r="I1276" s="35"/>
      <c r="K1276" s="23"/>
    </row>
    <row r="1277" spans="1:11" x14ac:dyDescent="0.25">
      <c r="A1277" s="48">
        <v>15</v>
      </c>
      <c r="B1277" s="48" t="s">
        <v>177</v>
      </c>
      <c r="C1277" s="57" t="s">
        <v>865</v>
      </c>
      <c r="D1277" s="50">
        <v>128</v>
      </c>
      <c r="E1277" s="50">
        <v>3035</v>
      </c>
      <c r="F1277" s="50">
        <v>3436599000</v>
      </c>
      <c r="G1277" s="50">
        <v>7315721000</v>
      </c>
      <c r="H1277" s="41"/>
      <c r="I1277" s="35"/>
      <c r="K1277" s="23"/>
    </row>
    <row r="1278" spans="1:11" x14ac:dyDescent="0.25">
      <c r="A1278" s="48">
        <v>15</v>
      </c>
      <c r="B1278" s="48" t="s">
        <v>177</v>
      </c>
      <c r="C1278" s="57" t="s">
        <v>866</v>
      </c>
      <c r="D1278" s="50">
        <v>597</v>
      </c>
      <c r="E1278" s="50">
        <v>29134</v>
      </c>
      <c r="F1278" s="50">
        <v>15164302000</v>
      </c>
      <c r="G1278" s="50">
        <v>30457001000</v>
      </c>
      <c r="H1278" s="41"/>
      <c r="I1278" s="35"/>
      <c r="K1278" s="23"/>
    </row>
    <row r="1279" spans="1:11" x14ac:dyDescent="0.25">
      <c r="A1279" s="48">
        <v>15</v>
      </c>
      <c r="B1279" s="48" t="s">
        <v>102</v>
      </c>
      <c r="C1279" s="57" t="s">
        <v>867</v>
      </c>
      <c r="D1279" s="50">
        <v>137</v>
      </c>
      <c r="E1279" s="50">
        <v>9282</v>
      </c>
      <c r="F1279" s="50">
        <v>28454603000</v>
      </c>
      <c r="G1279" s="50">
        <v>108161124000</v>
      </c>
      <c r="H1279" s="41"/>
      <c r="I1279" s="35"/>
      <c r="K1279" s="23"/>
    </row>
    <row r="1280" spans="1:11" x14ac:dyDescent="0.25">
      <c r="A1280" s="48">
        <v>15</v>
      </c>
      <c r="B1280" s="48" t="s">
        <v>178</v>
      </c>
      <c r="C1280" s="57" t="s">
        <v>868</v>
      </c>
      <c r="D1280" s="50">
        <v>1892</v>
      </c>
      <c r="E1280" s="50">
        <v>24867</v>
      </c>
      <c r="F1280" s="50">
        <v>30530874000</v>
      </c>
      <c r="G1280" s="50">
        <v>98654311000</v>
      </c>
      <c r="H1280" s="41"/>
      <c r="I1280" s="35"/>
      <c r="K1280" s="23"/>
    </row>
    <row r="1281" spans="1:11" x14ac:dyDescent="0.25">
      <c r="A1281" s="48">
        <v>15</v>
      </c>
      <c r="B1281" s="48" t="s">
        <v>179</v>
      </c>
      <c r="C1281" s="57" t="s">
        <v>869</v>
      </c>
      <c r="D1281" s="50">
        <v>118</v>
      </c>
      <c r="E1281" s="50">
        <v>7260</v>
      </c>
      <c r="F1281" s="50">
        <v>10690838000</v>
      </c>
      <c r="G1281" s="50">
        <v>38201995000</v>
      </c>
      <c r="H1281" s="41"/>
      <c r="I1281" s="35"/>
      <c r="K1281" s="23"/>
    </row>
    <row r="1282" spans="1:11" x14ac:dyDescent="0.25">
      <c r="A1282" s="48">
        <v>15</v>
      </c>
      <c r="B1282" s="48" t="s">
        <v>179</v>
      </c>
      <c r="C1282" s="57" t="s">
        <v>870</v>
      </c>
      <c r="D1282" s="50">
        <v>105</v>
      </c>
      <c r="E1282" s="50">
        <v>1000</v>
      </c>
      <c r="F1282" s="50">
        <v>1431412000</v>
      </c>
      <c r="G1282" s="50">
        <v>3115962000</v>
      </c>
      <c r="H1282" s="41"/>
      <c r="I1282" s="35"/>
      <c r="K1282" s="23"/>
    </row>
    <row r="1283" spans="1:11" x14ac:dyDescent="0.25">
      <c r="A1283" s="48">
        <v>15</v>
      </c>
      <c r="B1283" s="48" t="s">
        <v>179</v>
      </c>
      <c r="C1283" s="57" t="s">
        <v>871</v>
      </c>
      <c r="D1283" s="50">
        <v>109</v>
      </c>
      <c r="E1283" s="50">
        <v>2436</v>
      </c>
      <c r="F1283" s="50">
        <v>4682390000</v>
      </c>
      <c r="G1283" s="50">
        <v>10736242000</v>
      </c>
      <c r="H1283" s="41"/>
      <c r="I1283" s="35"/>
      <c r="K1283" s="23"/>
    </row>
    <row r="1284" spans="1:11" ht="24" x14ac:dyDescent="0.25">
      <c r="A1284" s="48">
        <v>15</v>
      </c>
      <c r="B1284" s="48" t="s">
        <v>180</v>
      </c>
      <c r="C1284" s="57" t="s">
        <v>872</v>
      </c>
      <c r="D1284" s="50">
        <v>13403</v>
      </c>
      <c r="E1284" s="50">
        <v>68620</v>
      </c>
      <c r="F1284" s="50">
        <v>20334866000</v>
      </c>
      <c r="G1284" s="50">
        <v>44954273000</v>
      </c>
      <c r="H1284" s="41"/>
      <c r="I1284" s="35"/>
      <c r="K1284" s="23"/>
    </row>
    <row r="1285" spans="1:11" x14ac:dyDescent="0.25">
      <c r="A1285" s="48">
        <v>15</v>
      </c>
      <c r="B1285" s="48" t="s">
        <v>180</v>
      </c>
      <c r="C1285" s="57" t="s">
        <v>873</v>
      </c>
      <c r="D1285" s="50">
        <v>183</v>
      </c>
      <c r="E1285" s="50">
        <v>14605</v>
      </c>
      <c r="F1285" s="50">
        <v>9673130000</v>
      </c>
      <c r="G1285" s="50">
        <v>22515482000</v>
      </c>
      <c r="H1285" s="41"/>
      <c r="I1285" s="35"/>
      <c r="K1285" s="23"/>
    </row>
    <row r="1286" spans="1:11" x14ac:dyDescent="0.25">
      <c r="A1286" s="48">
        <v>15</v>
      </c>
      <c r="B1286" s="48" t="s">
        <v>181</v>
      </c>
      <c r="C1286" s="57" t="s">
        <v>645</v>
      </c>
      <c r="D1286" s="50">
        <v>29</v>
      </c>
      <c r="E1286" s="50">
        <v>16025</v>
      </c>
      <c r="F1286" s="50">
        <v>58927459000</v>
      </c>
      <c r="G1286" s="50">
        <v>102756446000</v>
      </c>
      <c r="H1286" s="41"/>
      <c r="I1286" s="35"/>
      <c r="K1286" s="23"/>
    </row>
    <row r="1287" spans="1:11" ht="24" x14ac:dyDescent="0.25">
      <c r="A1287" s="48">
        <v>15</v>
      </c>
      <c r="B1287" s="48" t="s">
        <v>182</v>
      </c>
      <c r="C1287" s="57" t="s">
        <v>874</v>
      </c>
      <c r="D1287" s="50">
        <v>196</v>
      </c>
      <c r="E1287" s="50">
        <v>10279</v>
      </c>
      <c r="F1287" s="50">
        <v>13988053000</v>
      </c>
      <c r="G1287" s="50">
        <v>33127715000</v>
      </c>
      <c r="H1287" s="41"/>
      <c r="I1287" s="35"/>
      <c r="K1287" s="23"/>
    </row>
    <row r="1288" spans="1:11" x14ac:dyDescent="0.25">
      <c r="A1288" s="48">
        <v>15</v>
      </c>
      <c r="B1288" s="48" t="s">
        <v>183</v>
      </c>
      <c r="C1288" s="57" t="s">
        <v>875</v>
      </c>
      <c r="D1288" s="50">
        <v>1632</v>
      </c>
      <c r="E1288" s="50">
        <v>6493</v>
      </c>
      <c r="F1288" s="50">
        <v>2278572000</v>
      </c>
      <c r="G1288" s="50">
        <v>5211015000</v>
      </c>
      <c r="H1288" s="41"/>
      <c r="I1288" s="35"/>
      <c r="K1288" s="23"/>
    </row>
    <row r="1289" spans="1:11" x14ac:dyDescent="0.25">
      <c r="A1289" s="48">
        <v>15</v>
      </c>
      <c r="B1289" s="48" t="s">
        <v>183</v>
      </c>
      <c r="C1289" s="57" t="s">
        <v>876</v>
      </c>
      <c r="D1289" s="50">
        <v>192</v>
      </c>
      <c r="E1289" s="50">
        <v>4207</v>
      </c>
      <c r="F1289" s="50">
        <v>2951091000</v>
      </c>
      <c r="G1289" s="50">
        <v>6853752000</v>
      </c>
      <c r="H1289" s="41"/>
      <c r="I1289" s="35"/>
      <c r="K1289" s="23"/>
    </row>
    <row r="1290" spans="1:11" x14ac:dyDescent="0.25">
      <c r="A1290" s="48">
        <v>15</v>
      </c>
      <c r="B1290" s="48" t="s">
        <v>184</v>
      </c>
      <c r="C1290" s="57" t="s">
        <v>648</v>
      </c>
      <c r="D1290" s="50">
        <v>131</v>
      </c>
      <c r="E1290" s="50">
        <v>3320</v>
      </c>
      <c r="F1290" s="50">
        <v>3237753000</v>
      </c>
      <c r="G1290" s="50">
        <v>11155299000</v>
      </c>
      <c r="H1290" s="41"/>
      <c r="I1290" s="35"/>
      <c r="K1290" s="23"/>
    </row>
    <row r="1291" spans="1:11" x14ac:dyDescent="0.25">
      <c r="A1291" s="48">
        <v>15</v>
      </c>
      <c r="B1291" s="48" t="s">
        <v>184</v>
      </c>
      <c r="C1291" s="57" t="s">
        <v>877</v>
      </c>
      <c r="D1291" s="50">
        <v>9</v>
      </c>
      <c r="E1291" s="50">
        <v>700</v>
      </c>
      <c r="F1291" s="50">
        <v>3103229000</v>
      </c>
      <c r="G1291" s="50">
        <v>5119716000</v>
      </c>
      <c r="H1291" s="41"/>
      <c r="I1291" s="35"/>
      <c r="K1291" s="23"/>
    </row>
    <row r="1292" spans="1:11" x14ac:dyDescent="0.25">
      <c r="A1292" s="48">
        <v>15</v>
      </c>
      <c r="B1292" s="48" t="s">
        <v>184</v>
      </c>
      <c r="C1292" s="57" t="s">
        <v>878</v>
      </c>
      <c r="D1292" s="50">
        <v>174</v>
      </c>
      <c r="E1292" s="50">
        <v>3157</v>
      </c>
      <c r="F1292" s="50">
        <v>2719576000</v>
      </c>
      <c r="G1292" s="50">
        <v>8204299000</v>
      </c>
      <c r="H1292" s="41"/>
      <c r="I1292" s="35"/>
      <c r="K1292" s="23"/>
    </row>
    <row r="1293" spans="1:11" x14ac:dyDescent="0.25">
      <c r="A1293" s="48">
        <v>15</v>
      </c>
      <c r="B1293" s="48" t="s">
        <v>184</v>
      </c>
      <c r="C1293" s="57" t="s">
        <v>879</v>
      </c>
      <c r="D1293" s="50">
        <v>71</v>
      </c>
      <c r="E1293" s="50">
        <v>2747</v>
      </c>
      <c r="F1293" s="50">
        <v>1727321000</v>
      </c>
      <c r="G1293" s="50">
        <v>5736613000</v>
      </c>
      <c r="H1293" s="41"/>
      <c r="I1293" s="35"/>
      <c r="K1293" s="23"/>
    </row>
    <row r="1294" spans="1:11" x14ac:dyDescent="0.25">
      <c r="A1294" s="48">
        <v>15</v>
      </c>
      <c r="B1294" s="48" t="s">
        <v>185</v>
      </c>
      <c r="C1294" s="57" t="s">
        <v>880</v>
      </c>
      <c r="D1294" s="50">
        <v>30</v>
      </c>
      <c r="E1294" s="50">
        <v>1015</v>
      </c>
      <c r="F1294" s="50">
        <v>3425604000</v>
      </c>
      <c r="G1294" s="50">
        <v>7653282000</v>
      </c>
      <c r="H1294" s="41"/>
      <c r="I1294" s="35"/>
      <c r="K1294" s="23"/>
    </row>
    <row r="1295" spans="1:11" x14ac:dyDescent="0.25">
      <c r="A1295" s="48">
        <v>15</v>
      </c>
      <c r="B1295" s="48" t="s">
        <v>185</v>
      </c>
      <c r="C1295" s="57" t="s">
        <v>881</v>
      </c>
      <c r="D1295" s="50">
        <v>37</v>
      </c>
      <c r="E1295" s="50">
        <v>2066</v>
      </c>
      <c r="F1295" s="50">
        <v>8680445000</v>
      </c>
      <c r="G1295" s="50">
        <v>16189477000</v>
      </c>
      <c r="H1295" s="41"/>
      <c r="I1295" s="35"/>
      <c r="K1295" s="23"/>
    </row>
    <row r="1296" spans="1:11" x14ac:dyDescent="0.25">
      <c r="A1296" s="48">
        <v>15</v>
      </c>
      <c r="B1296" s="48" t="s">
        <v>185</v>
      </c>
      <c r="C1296" s="57" t="s">
        <v>653</v>
      </c>
      <c r="D1296" s="50">
        <v>23</v>
      </c>
      <c r="E1296" s="50">
        <v>840</v>
      </c>
      <c r="F1296" s="50">
        <v>1575911000</v>
      </c>
      <c r="G1296" s="50">
        <v>4581007000</v>
      </c>
      <c r="H1296" s="41"/>
      <c r="I1296" s="35"/>
      <c r="K1296" s="23"/>
    </row>
    <row r="1297" spans="1:11" x14ac:dyDescent="0.25">
      <c r="A1297" s="48">
        <v>15</v>
      </c>
      <c r="B1297" s="48" t="s">
        <v>1168</v>
      </c>
      <c r="C1297" s="57" t="s">
        <v>882</v>
      </c>
      <c r="D1297" s="50">
        <v>1420</v>
      </c>
      <c r="E1297" s="50">
        <v>16868</v>
      </c>
      <c r="F1297" s="50">
        <v>19233543000</v>
      </c>
      <c r="G1297" s="50">
        <v>37638702000</v>
      </c>
      <c r="H1297" s="41"/>
      <c r="I1297" s="35"/>
      <c r="K1297" s="23"/>
    </row>
    <row r="1298" spans="1:11" x14ac:dyDescent="0.25">
      <c r="A1298" s="48">
        <v>15</v>
      </c>
      <c r="B1298" s="48" t="s">
        <v>1169</v>
      </c>
      <c r="C1298" s="57" t="s">
        <v>883</v>
      </c>
      <c r="D1298" s="50">
        <v>15</v>
      </c>
      <c r="E1298" s="50">
        <v>3487</v>
      </c>
      <c r="F1298" s="50">
        <v>5573162000</v>
      </c>
      <c r="G1298" s="50">
        <v>10989583000</v>
      </c>
      <c r="H1298" s="41"/>
      <c r="I1298" s="35"/>
      <c r="K1298" s="23"/>
    </row>
    <row r="1299" spans="1:11" ht="24" x14ac:dyDescent="0.25">
      <c r="A1299" s="48">
        <v>15</v>
      </c>
      <c r="B1299" s="48" t="s">
        <v>186</v>
      </c>
      <c r="C1299" s="57" t="s">
        <v>884</v>
      </c>
      <c r="D1299" s="50">
        <v>107</v>
      </c>
      <c r="E1299" s="50">
        <v>2070</v>
      </c>
      <c r="F1299" s="50">
        <v>2612842000</v>
      </c>
      <c r="G1299" s="50">
        <v>8740548000</v>
      </c>
      <c r="H1299" s="41"/>
      <c r="I1299" s="35"/>
      <c r="K1299" s="23"/>
    </row>
    <row r="1300" spans="1:11" x14ac:dyDescent="0.25">
      <c r="A1300" s="48">
        <v>15</v>
      </c>
      <c r="B1300" s="48" t="s">
        <v>186</v>
      </c>
      <c r="C1300" s="57" t="s">
        <v>885</v>
      </c>
      <c r="D1300" s="50">
        <v>230</v>
      </c>
      <c r="E1300" s="50">
        <v>1039</v>
      </c>
      <c r="F1300" s="50">
        <v>500287000</v>
      </c>
      <c r="G1300" s="50">
        <v>924073000</v>
      </c>
      <c r="H1300" s="41"/>
      <c r="I1300" s="35"/>
      <c r="K1300" s="23"/>
    </row>
    <row r="1301" spans="1:11" ht="24" x14ac:dyDescent="0.25">
      <c r="A1301" s="48">
        <v>15</v>
      </c>
      <c r="B1301" s="48" t="s">
        <v>186</v>
      </c>
      <c r="C1301" s="57" t="s">
        <v>886</v>
      </c>
      <c r="D1301" s="50">
        <v>955</v>
      </c>
      <c r="E1301" s="50">
        <v>10279</v>
      </c>
      <c r="F1301" s="50">
        <v>13895261000</v>
      </c>
      <c r="G1301" s="50">
        <v>31328347000</v>
      </c>
      <c r="H1301" s="41"/>
      <c r="I1301" s="35"/>
      <c r="K1301" s="23"/>
    </row>
    <row r="1302" spans="1:11" x14ac:dyDescent="0.25">
      <c r="A1302" s="48">
        <v>15</v>
      </c>
      <c r="B1302" s="48" t="s">
        <v>186</v>
      </c>
      <c r="C1302" s="57" t="s">
        <v>887</v>
      </c>
      <c r="D1302" s="50">
        <v>142</v>
      </c>
      <c r="E1302" s="50">
        <v>2652</v>
      </c>
      <c r="F1302" s="50">
        <v>4916489000</v>
      </c>
      <c r="G1302" s="50">
        <v>21255518000</v>
      </c>
      <c r="H1302" s="41"/>
      <c r="I1302" s="35"/>
      <c r="K1302" s="23"/>
    </row>
    <row r="1303" spans="1:11" x14ac:dyDescent="0.25">
      <c r="A1303" s="48">
        <v>15</v>
      </c>
      <c r="B1303" s="48" t="s">
        <v>186</v>
      </c>
      <c r="C1303" s="57" t="s">
        <v>888</v>
      </c>
      <c r="D1303" s="50">
        <v>4777</v>
      </c>
      <c r="E1303" s="50">
        <v>27868</v>
      </c>
      <c r="F1303" s="50">
        <v>22383009000</v>
      </c>
      <c r="G1303" s="50">
        <v>43285356000</v>
      </c>
      <c r="H1303" s="41"/>
      <c r="I1303" s="35"/>
      <c r="K1303" s="23"/>
    </row>
    <row r="1304" spans="1:11" x14ac:dyDescent="0.25">
      <c r="A1304" s="48">
        <v>16</v>
      </c>
      <c r="B1304" s="48" t="s">
        <v>175</v>
      </c>
      <c r="C1304" s="57" t="s">
        <v>667</v>
      </c>
      <c r="D1304" s="50">
        <v>97</v>
      </c>
      <c r="E1304" s="50">
        <v>3103</v>
      </c>
      <c r="F1304" s="50">
        <v>1542275000</v>
      </c>
      <c r="G1304" s="50">
        <v>3596789000</v>
      </c>
      <c r="H1304" s="41"/>
      <c r="I1304" s="35"/>
      <c r="K1304" s="23"/>
    </row>
    <row r="1305" spans="1:11" x14ac:dyDescent="0.25">
      <c r="A1305" s="48">
        <v>16</v>
      </c>
      <c r="B1305" s="48" t="s">
        <v>175</v>
      </c>
      <c r="C1305" s="57" t="s">
        <v>889</v>
      </c>
      <c r="D1305" s="50">
        <v>7</v>
      </c>
      <c r="E1305" s="50">
        <v>3790</v>
      </c>
      <c r="F1305" s="50">
        <v>47621064000</v>
      </c>
      <c r="G1305" s="50">
        <v>57001944000</v>
      </c>
      <c r="H1305" s="41"/>
      <c r="I1305" s="35"/>
      <c r="K1305" s="23"/>
    </row>
    <row r="1306" spans="1:11" x14ac:dyDescent="0.25">
      <c r="A1306" s="48">
        <v>16</v>
      </c>
      <c r="B1306" s="48" t="s">
        <v>175</v>
      </c>
      <c r="C1306" s="57" t="s">
        <v>890</v>
      </c>
      <c r="D1306" s="50">
        <v>23</v>
      </c>
      <c r="E1306" s="50">
        <v>283</v>
      </c>
      <c r="F1306" s="50">
        <v>123098000</v>
      </c>
      <c r="G1306" s="50">
        <v>171924000</v>
      </c>
      <c r="H1306" s="41"/>
      <c r="I1306" s="35"/>
      <c r="K1306" s="23"/>
    </row>
    <row r="1307" spans="1:11" x14ac:dyDescent="0.25">
      <c r="A1307" s="48">
        <v>17</v>
      </c>
      <c r="B1307" s="48" t="s">
        <v>175</v>
      </c>
      <c r="C1307" s="57" t="s">
        <v>891</v>
      </c>
      <c r="D1307" s="50">
        <v>106</v>
      </c>
      <c r="E1307" s="50">
        <v>5679</v>
      </c>
      <c r="F1307" s="50">
        <v>5990647000</v>
      </c>
      <c r="G1307" s="50">
        <v>16749786000</v>
      </c>
      <c r="H1307" s="41"/>
      <c r="I1307" s="35"/>
      <c r="K1307" s="23"/>
    </row>
    <row r="1308" spans="1:11" x14ac:dyDescent="0.25">
      <c r="A1308" s="48">
        <v>17</v>
      </c>
      <c r="B1308" s="48" t="s">
        <v>175</v>
      </c>
      <c r="C1308" s="57" t="s">
        <v>892</v>
      </c>
      <c r="D1308" s="50">
        <v>11</v>
      </c>
      <c r="E1308" s="50">
        <v>230</v>
      </c>
      <c r="F1308" s="50">
        <v>126372000</v>
      </c>
      <c r="G1308" s="50">
        <v>173820000</v>
      </c>
      <c r="H1308" s="41"/>
      <c r="I1308" s="35"/>
      <c r="K1308" s="23"/>
    </row>
    <row r="1309" spans="1:11" x14ac:dyDescent="0.25">
      <c r="A1309" s="48">
        <v>17</v>
      </c>
      <c r="B1309" s="48" t="s">
        <v>175</v>
      </c>
      <c r="C1309" s="57" t="s">
        <v>670</v>
      </c>
      <c r="D1309" s="50">
        <v>24</v>
      </c>
      <c r="E1309" s="50">
        <v>1322</v>
      </c>
      <c r="F1309" s="50">
        <v>1286554000</v>
      </c>
      <c r="G1309" s="50">
        <v>3533606000</v>
      </c>
      <c r="H1309" s="41"/>
      <c r="I1309" s="35"/>
      <c r="K1309" s="23"/>
    </row>
    <row r="1310" spans="1:11" x14ac:dyDescent="0.25">
      <c r="A1310" s="48">
        <v>17</v>
      </c>
      <c r="B1310" s="48" t="s">
        <v>175</v>
      </c>
      <c r="C1310" s="57" t="s">
        <v>893</v>
      </c>
      <c r="D1310" s="50">
        <v>339</v>
      </c>
      <c r="E1310" s="50">
        <v>21810</v>
      </c>
      <c r="F1310" s="50">
        <v>34448242000</v>
      </c>
      <c r="G1310" s="50">
        <v>66150567000</v>
      </c>
      <c r="H1310" s="41"/>
      <c r="I1310" s="35"/>
      <c r="K1310" s="23"/>
    </row>
    <row r="1311" spans="1:11" x14ac:dyDescent="0.25">
      <c r="A1311" s="48">
        <v>17</v>
      </c>
      <c r="B1311" s="48" t="s">
        <v>175</v>
      </c>
      <c r="C1311" s="57" t="s">
        <v>894</v>
      </c>
      <c r="D1311" s="50">
        <v>775</v>
      </c>
      <c r="E1311" s="50">
        <v>22518</v>
      </c>
      <c r="F1311" s="50">
        <v>60457796000</v>
      </c>
      <c r="G1311" s="50">
        <v>105413344000</v>
      </c>
      <c r="H1311" s="41"/>
      <c r="I1311" s="35"/>
      <c r="K1311" s="23"/>
    </row>
    <row r="1312" spans="1:11" ht="24" x14ac:dyDescent="0.25">
      <c r="A1312" s="48">
        <v>17</v>
      </c>
      <c r="B1312" s="48" t="s">
        <v>175</v>
      </c>
      <c r="C1312" s="57" t="s">
        <v>895</v>
      </c>
      <c r="D1312" s="50">
        <v>156</v>
      </c>
      <c r="E1312" s="50">
        <v>2134</v>
      </c>
      <c r="F1312" s="50">
        <v>1960216000</v>
      </c>
      <c r="G1312" s="50">
        <v>3554353000</v>
      </c>
      <c r="H1312" s="41"/>
      <c r="I1312" s="35"/>
      <c r="K1312" s="23"/>
    </row>
    <row r="1313" spans="1:11" x14ac:dyDescent="0.25">
      <c r="A1313" s="48">
        <v>17</v>
      </c>
      <c r="B1313" s="48" t="s">
        <v>175</v>
      </c>
      <c r="C1313" s="57" t="s">
        <v>896</v>
      </c>
      <c r="D1313" s="50">
        <v>14</v>
      </c>
      <c r="E1313" s="50">
        <v>529</v>
      </c>
      <c r="F1313" s="50">
        <v>707288000</v>
      </c>
      <c r="G1313" s="50">
        <v>2185897000</v>
      </c>
      <c r="H1313" s="41"/>
      <c r="I1313" s="35"/>
      <c r="K1313" s="23"/>
    </row>
    <row r="1314" spans="1:11" x14ac:dyDescent="0.25">
      <c r="A1314" s="48">
        <v>17</v>
      </c>
      <c r="B1314" s="48" t="s">
        <v>175</v>
      </c>
      <c r="C1314" s="57" t="s">
        <v>898</v>
      </c>
      <c r="D1314" s="50">
        <v>1048</v>
      </c>
      <c r="E1314" s="50">
        <v>14488</v>
      </c>
      <c r="F1314" s="50">
        <v>16511735000</v>
      </c>
      <c r="G1314" s="50">
        <v>37210903000</v>
      </c>
      <c r="H1314" s="41"/>
      <c r="I1314" s="35"/>
      <c r="K1314" s="23"/>
    </row>
    <row r="1315" spans="1:11" x14ac:dyDescent="0.25">
      <c r="A1315" s="48">
        <v>17</v>
      </c>
      <c r="B1315" s="48" t="s">
        <v>175</v>
      </c>
      <c r="C1315" s="57" t="s">
        <v>897</v>
      </c>
      <c r="D1315" s="50">
        <v>199</v>
      </c>
      <c r="E1315" s="50">
        <v>10194</v>
      </c>
      <c r="F1315" s="50">
        <v>14018511000</v>
      </c>
      <c r="G1315" s="50">
        <v>33046300000</v>
      </c>
      <c r="H1315" s="41"/>
      <c r="I1315" s="35"/>
      <c r="K1315" s="23"/>
    </row>
    <row r="1316" spans="1:11" x14ac:dyDescent="0.25">
      <c r="A1316" s="48">
        <v>17</v>
      </c>
      <c r="B1316" s="48" t="s">
        <v>176</v>
      </c>
      <c r="C1316" s="57" t="s">
        <v>905</v>
      </c>
      <c r="D1316" s="50">
        <v>93</v>
      </c>
      <c r="E1316" s="50">
        <v>3166</v>
      </c>
      <c r="F1316" s="50">
        <v>3796690000</v>
      </c>
      <c r="G1316" s="50">
        <v>10581530000</v>
      </c>
      <c r="H1316" s="41"/>
      <c r="I1316" s="35"/>
      <c r="K1316" s="23"/>
    </row>
    <row r="1317" spans="1:11" x14ac:dyDescent="0.25">
      <c r="A1317" s="48">
        <v>17</v>
      </c>
      <c r="B1317" s="48" t="s">
        <v>176</v>
      </c>
      <c r="C1317" s="57" t="s">
        <v>906</v>
      </c>
      <c r="D1317" s="50">
        <v>74</v>
      </c>
      <c r="E1317" s="50">
        <v>1709</v>
      </c>
      <c r="F1317" s="50">
        <v>1683864000</v>
      </c>
      <c r="G1317" s="50">
        <v>3989983000</v>
      </c>
      <c r="H1317" s="41"/>
      <c r="I1317" s="35"/>
      <c r="K1317" s="23"/>
    </row>
    <row r="1318" spans="1:11" x14ac:dyDescent="0.25">
      <c r="A1318" s="48">
        <v>17</v>
      </c>
      <c r="B1318" s="48" t="s">
        <v>176</v>
      </c>
      <c r="C1318" s="57" t="s">
        <v>907</v>
      </c>
      <c r="D1318" s="50">
        <v>155</v>
      </c>
      <c r="E1318" s="50">
        <v>937</v>
      </c>
      <c r="F1318" s="50">
        <v>581390000</v>
      </c>
      <c r="G1318" s="50">
        <v>1572334000</v>
      </c>
      <c r="H1318" s="41"/>
      <c r="I1318" s="35"/>
      <c r="K1318" s="23"/>
    </row>
    <row r="1319" spans="1:11" x14ac:dyDescent="0.25">
      <c r="A1319" s="48">
        <v>17</v>
      </c>
      <c r="B1319" s="48" t="s">
        <v>176</v>
      </c>
      <c r="C1319" s="57" t="s">
        <v>908</v>
      </c>
      <c r="D1319" s="50">
        <v>134</v>
      </c>
      <c r="E1319" s="50">
        <v>1698</v>
      </c>
      <c r="F1319" s="50">
        <v>2433065000</v>
      </c>
      <c r="G1319" s="50">
        <v>3905883000</v>
      </c>
      <c r="H1319" s="41"/>
      <c r="I1319" s="35"/>
      <c r="K1319" s="23"/>
    </row>
    <row r="1320" spans="1:11" x14ac:dyDescent="0.25">
      <c r="A1320" s="48">
        <v>17</v>
      </c>
      <c r="B1320" s="48" t="s">
        <v>176</v>
      </c>
      <c r="C1320" s="57" t="s">
        <v>909</v>
      </c>
      <c r="D1320" s="50">
        <v>49</v>
      </c>
      <c r="E1320" s="50">
        <v>1553</v>
      </c>
      <c r="F1320" s="50">
        <v>2006083000</v>
      </c>
      <c r="G1320" s="50">
        <v>5591827000</v>
      </c>
      <c r="H1320" s="41"/>
      <c r="I1320" s="35"/>
      <c r="K1320" s="23"/>
    </row>
    <row r="1321" spans="1:11" x14ac:dyDescent="0.25">
      <c r="A1321" s="48">
        <v>17</v>
      </c>
      <c r="B1321" s="48" t="s">
        <v>176</v>
      </c>
      <c r="C1321" s="57" t="s">
        <v>910</v>
      </c>
      <c r="D1321" s="50">
        <v>17</v>
      </c>
      <c r="E1321" s="50">
        <v>436</v>
      </c>
      <c r="F1321" s="50">
        <v>299514000</v>
      </c>
      <c r="G1321" s="50">
        <v>558744000</v>
      </c>
      <c r="H1321" s="41"/>
      <c r="I1321" s="35"/>
      <c r="K1321" s="23"/>
    </row>
    <row r="1322" spans="1:11" ht="24" x14ac:dyDescent="0.25">
      <c r="A1322" s="48">
        <v>17</v>
      </c>
      <c r="B1322" s="48" t="s">
        <v>176</v>
      </c>
      <c r="C1322" s="57" t="s">
        <v>911</v>
      </c>
      <c r="D1322" s="50">
        <v>24</v>
      </c>
      <c r="E1322" s="50">
        <v>545</v>
      </c>
      <c r="F1322" s="50">
        <v>242041000</v>
      </c>
      <c r="G1322" s="50">
        <v>407989000</v>
      </c>
      <c r="H1322" s="41"/>
      <c r="I1322" s="35"/>
      <c r="K1322" s="23"/>
    </row>
    <row r="1323" spans="1:11" x14ac:dyDescent="0.25">
      <c r="A1323" s="48">
        <v>17</v>
      </c>
      <c r="B1323" s="48" t="s">
        <v>176</v>
      </c>
      <c r="C1323" s="57" t="s">
        <v>902</v>
      </c>
      <c r="D1323" s="50">
        <v>155</v>
      </c>
      <c r="E1323" s="50">
        <v>1270</v>
      </c>
      <c r="F1323" s="50">
        <v>959250000</v>
      </c>
      <c r="G1323" s="50">
        <v>1836404000</v>
      </c>
      <c r="H1323" s="41"/>
      <c r="I1323" s="35"/>
      <c r="K1323" s="23"/>
    </row>
    <row r="1324" spans="1:11" ht="24" x14ac:dyDescent="0.25">
      <c r="A1324" s="48">
        <v>17</v>
      </c>
      <c r="B1324" s="48" t="s">
        <v>176</v>
      </c>
      <c r="C1324" s="57" t="s">
        <v>917</v>
      </c>
      <c r="D1324" s="50">
        <v>91</v>
      </c>
      <c r="E1324" s="50">
        <v>630</v>
      </c>
      <c r="F1324" s="50">
        <v>311521000</v>
      </c>
      <c r="G1324" s="50">
        <v>619518000</v>
      </c>
      <c r="H1324" s="41"/>
      <c r="I1324" s="35"/>
      <c r="K1324" s="23"/>
    </row>
    <row r="1325" spans="1:11" x14ac:dyDescent="0.25">
      <c r="A1325" s="48">
        <v>17</v>
      </c>
      <c r="B1325" s="48" t="s">
        <v>176</v>
      </c>
      <c r="C1325" s="57" t="s">
        <v>918</v>
      </c>
      <c r="D1325" s="50">
        <v>256</v>
      </c>
      <c r="E1325" s="50">
        <v>4569</v>
      </c>
      <c r="F1325" s="50">
        <v>6230430000</v>
      </c>
      <c r="G1325" s="50">
        <v>12593970000</v>
      </c>
      <c r="H1325" s="41"/>
      <c r="I1325" s="35"/>
      <c r="K1325" s="23"/>
    </row>
    <row r="1326" spans="1:11" x14ac:dyDescent="0.25">
      <c r="A1326" s="48">
        <v>18</v>
      </c>
      <c r="B1326" s="48" t="s">
        <v>175</v>
      </c>
      <c r="C1326" s="57" t="s">
        <v>903</v>
      </c>
      <c r="D1326" s="50">
        <v>238</v>
      </c>
      <c r="E1326" s="50">
        <v>2181</v>
      </c>
      <c r="F1326" s="50">
        <v>1000881000</v>
      </c>
      <c r="G1326" s="50">
        <v>2148249000</v>
      </c>
      <c r="H1326" s="41"/>
      <c r="I1326" s="35"/>
      <c r="K1326" s="23"/>
    </row>
    <row r="1327" spans="1:11" x14ac:dyDescent="0.25">
      <c r="A1327" s="48">
        <v>18</v>
      </c>
      <c r="B1327" s="48" t="s">
        <v>175</v>
      </c>
      <c r="C1327" s="57" t="s">
        <v>699</v>
      </c>
      <c r="D1327" s="50">
        <v>170</v>
      </c>
      <c r="E1327" s="50">
        <v>4330</v>
      </c>
      <c r="F1327" s="50">
        <v>4146722000</v>
      </c>
      <c r="G1327" s="50">
        <v>7260971000</v>
      </c>
      <c r="H1327" s="41"/>
      <c r="I1327" s="35"/>
      <c r="K1327" s="23"/>
    </row>
    <row r="1328" spans="1:11" x14ac:dyDescent="0.25">
      <c r="A1328" s="48">
        <v>18</v>
      </c>
      <c r="B1328" s="48" t="s">
        <v>175</v>
      </c>
      <c r="C1328" s="57" t="s">
        <v>912</v>
      </c>
      <c r="D1328" s="50">
        <v>357</v>
      </c>
      <c r="E1328" s="50">
        <v>5028</v>
      </c>
      <c r="F1328" s="50">
        <v>4171236000</v>
      </c>
      <c r="G1328" s="50">
        <v>8351617000</v>
      </c>
      <c r="H1328" s="41"/>
      <c r="I1328" s="35"/>
      <c r="K1328" s="23"/>
    </row>
    <row r="1329" spans="1:11" ht="24" x14ac:dyDescent="0.25">
      <c r="A1329" s="48">
        <v>18</v>
      </c>
      <c r="B1329" s="48" t="s">
        <v>175</v>
      </c>
      <c r="C1329" s="57" t="s">
        <v>913</v>
      </c>
      <c r="D1329" s="50">
        <v>4067</v>
      </c>
      <c r="E1329" s="50">
        <v>50224</v>
      </c>
      <c r="F1329" s="50">
        <v>45658541000</v>
      </c>
      <c r="G1329" s="50">
        <v>98753851000</v>
      </c>
      <c r="H1329" s="41"/>
      <c r="I1329" s="35"/>
      <c r="K1329" s="23"/>
    </row>
    <row r="1330" spans="1:11" x14ac:dyDescent="0.25">
      <c r="A1330" s="48">
        <v>18</v>
      </c>
      <c r="B1330" s="48" t="s">
        <v>175</v>
      </c>
      <c r="C1330" s="57" t="s">
        <v>914</v>
      </c>
      <c r="D1330" s="50">
        <v>219</v>
      </c>
      <c r="E1330" s="50">
        <v>1143</v>
      </c>
      <c r="F1330" s="50">
        <v>564082000</v>
      </c>
      <c r="G1330" s="50">
        <v>1026421000</v>
      </c>
      <c r="H1330" s="41"/>
      <c r="I1330" s="35"/>
      <c r="K1330" s="23"/>
    </row>
    <row r="1331" spans="1:11" x14ac:dyDescent="0.25">
      <c r="A1331" s="48">
        <v>18</v>
      </c>
      <c r="B1331" s="48" t="s">
        <v>175</v>
      </c>
      <c r="C1331" s="57" t="s">
        <v>915</v>
      </c>
      <c r="D1331" s="50">
        <v>36</v>
      </c>
      <c r="E1331" s="50">
        <v>262</v>
      </c>
      <c r="F1331" s="50">
        <v>143148000</v>
      </c>
      <c r="G1331" s="50">
        <v>497473000</v>
      </c>
      <c r="H1331" s="41"/>
      <c r="I1331" s="35"/>
      <c r="K1331" s="23"/>
    </row>
    <row r="1332" spans="1:11" ht="24" x14ac:dyDescent="0.25">
      <c r="A1332" s="48">
        <v>18</v>
      </c>
      <c r="B1332" s="48" t="s">
        <v>175</v>
      </c>
      <c r="C1332" s="57" t="s">
        <v>916</v>
      </c>
      <c r="D1332" s="50">
        <v>458</v>
      </c>
      <c r="E1332" s="50">
        <v>4404</v>
      </c>
      <c r="F1332" s="50">
        <v>2144693000</v>
      </c>
      <c r="G1332" s="50">
        <v>4962172000</v>
      </c>
      <c r="H1332" s="41"/>
      <c r="I1332" s="35"/>
      <c r="K1332" s="23"/>
    </row>
    <row r="1333" spans="1:11" x14ac:dyDescent="0.25">
      <c r="A1333" s="48">
        <v>19</v>
      </c>
      <c r="B1333" s="48" t="s">
        <v>175</v>
      </c>
      <c r="C1333" s="57" t="s">
        <v>899</v>
      </c>
      <c r="D1333" s="50">
        <v>1999</v>
      </c>
      <c r="E1333" s="50">
        <v>23370</v>
      </c>
      <c r="F1333" s="50">
        <v>11463304000</v>
      </c>
      <c r="G1333" s="50">
        <v>26014597000</v>
      </c>
      <c r="H1333" s="41"/>
      <c r="I1333" s="35"/>
      <c r="K1333" s="23"/>
    </row>
    <row r="1334" spans="1:11" x14ac:dyDescent="0.25">
      <c r="A1334" s="48">
        <v>19</v>
      </c>
      <c r="B1334" s="48" t="s">
        <v>175</v>
      </c>
      <c r="C1334" s="57" t="s">
        <v>900</v>
      </c>
      <c r="D1334" s="50">
        <v>212</v>
      </c>
      <c r="E1334" s="50">
        <v>8226</v>
      </c>
      <c r="F1334" s="50">
        <v>8453742000</v>
      </c>
      <c r="G1334" s="50">
        <v>16313542000</v>
      </c>
      <c r="H1334" s="41"/>
      <c r="I1334" s="35"/>
      <c r="K1334" s="23"/>
    </row>
    <row r="1335" spans="1:11" x14ac:dyDescent="0.25">
      <c r="A1335" s="48">
        <v>19</v>
      </c>
      <c r="B1335" s="48" t="s">
        <v>176</v>
      </c>
      <c r="C1335" s="57" t="s">
        <v>685</v>
      </c>
      <c r="D1335" s="50">
        <v>70</v>
      </c>
      <c r="E1335" s="50">
        <v>445</v>
      </c>
      <c r="F1335" s="50">
        <v>264364000</v>
      </c>
      <c r="G1335" s="50">
        <v>1194288000</v>
      </c>
      <c r="H1335" s="41"/>
      <c r="I1335" s="35"/>
      <c r="K1335" s="23"/>
    </row>
    <row r="1336" spans="1:11" x14ac:dyDescent="0.25">
      <c r="A1336" s="48">
        <v>19</v>
      </c>
      <c r="B1336" s="48" t="s">
        <v>176</v>
      </c>
      <c r="C1336" s="57" t="s">
        <v>901</v>
      </c>
      <c r="D1336" s="50">
        <v>519</v>
      </c>
      <c r="E1336" s="50">
        <v>14688</v>
      </c>
      <c r="F1336" s="50">
        <v>15755295000</v>
      </c>
      <c r="G1336" s="50">
        <v>43801878000</v>
      </c>
      <c r="H1336" s="41"/>
      <c r="I1336" s="35"/>
      <c r="K1336" s="23"/>
    </row>
    <row r="1337" spans="1:11" ht="24" x14ac:dyDescent="0.25">
      <c r="A1337" s="48">
        <v>19</v>
      </c>
      <c r="B1337" s="48" t="s">
        <v>176</v>
      </c>
      <c r="C1337" s="57" t="s">
        <v>904</v>
      </c>
      <c r="D1337" s="50">
        <v>293</v>
      </c>
      <c r="E1337" s="50">
        <v>1650</v>
      </c>
      <c r="F1337" s="50">
        <v>732164000</v>
      </c>
      <c r="G1337" s="50">
        <v>1656227000</v>
      </c>
      <c r="H1337" s="41"/>
      <c r="I1337" s="35"/>
      <c r="K1337" s="23"/>
    </row>
    <row r="1338" spans="1:11" x14ac:dyDescent="0.25">
      <c r="A1338" s="48">
        <v>20</v>
      </c>
      <c r="B1338" s="48" t="s">
        <v>175</v>
      </c>
      <c r="C1338" s="57" t="s">
        <v>919</v>
      </c>
      <c r="D1338" s="50">
        <v>2602</v>
      </c>
      <c r="E1338" s="50">
        <v>20649</v>
      </c>
      <c r="F1338" s="50">
        <v>8492440000</v>
      </c>
      <c r="G1338" s="50">
        <v>16311798000</v>
      </c>
      <c r="H1338" s="41"/>
      <c r="I1338" s="35"/>
      <c r="K1338" s="23"/>
    </row>
    <row r="1339" spans="1:11" x14ac:dyDescent="0.25">
      <c r="A1339" s="48">
        <v>20</v>
      </c>
      <c r="B1339" s="48" t="s">
        <v>175</v>
      </c>
      <c r="C1339" s="57" t="s">
        <v>920</v>
      </c>
      <c r="D1339" s="50">
        <v>105</v>
      </c>
      <c r="E1339" s="50">
        <v>3961</v>
      </c>
      <c r="F1339" s="50">
        <v>4220772000</v>
      </c>
      <c r="G1339" s="50">
        <v>8923426000</v>
      </c>
      <c r="H1339" s="41"/>
      <c r="I1339" s="35"/>
      <c r="K1339" s="23"/>
    </row>
    <row r="1340" spans="1:11" x14ac:dyDescent="0.25">
      <c r="A1340" s="48">
        <v>20</v>
      </c>
      <c r="B1340" s="48" t="s">
        <v>176</v>
      </c>
      <c r="C1340" s="57" t="s">
        <v>921</v>
      </c>
      <c r="D1340" s="50">
        <v>4934</v>
      </c>
      <c r="E1340" s="50">
        <v>13397</v>
      </c>
      <c r="F1340" s="50">
        <v>4557575000</v>
      </c>
      <c r="G1340" s="50">
        <v>9300809000</v>
      </c>
      <c r="H1340" s="41"/>
      <c r="I1340" s="35"/>
      <c r="K1340" s="23"/>
    </row>
    <row r="1341" spans="1:11" ht="24" x14ac:dyDescent="0.25">
      <c r="A1341" s="48">
        <v>20</v>
      </c>
      <c r="B1341" s="48" t="s">
        <v>176</v>
      </c>
      <c r="C1341" s="57" t="s">
        <v>922</v>
      </c>
      <c r="D1341" s="50">
        <v>99</v>
      </c>
      <c r="E1341" s="50">
        <v>947</v>
      </c>
      <c r="F1341" s="50">
        <v>405516000</v>
      </c>
      <c r="G1341" s="50">
        <v>731911000</v>
      </c>
      <c r="H1341" s="41"/>
      <c r="I1341" s="35"/>
      <c r="K1341" s="23"/>
    </row>
    <row r="1342" spans="1:11" x14ac:dyDescent="0.25">
      <c r="A1342" s="48">
        <v>20</v>
      </c>
      <c r="B1342" s="48" t="s">
        <v>177</v>
      </c>
      <c r="C1342" s="57" t="s">
        <v>923</v>
      </c>
      <c r="D1342" s="50">
        <v>620</v>
      </c>
      <c r="E1342" s="50">
        <v>4545</v>
      </c>
      <c r="F1342" s="50">
        <v>1466243000</v>
      </c>
      <c r="G1342" s="50">
        <v>2493005000</v>
      </c>
      <c r="H1342" s="41"/>
      <c r="I1342" s="35"/>
      <c r="K1342" s="23"/>
    </row>
    <row r="1343" spans="1:11" x14ac:dyDescent="0.25">
      <c r="A1343" s="48">
        <v>20</v>
      </c>
      <c r="B1343" s="48" t="s">
        <v>102</v>
      </c>
      <c r="C1343" s="57" t="s">
        <v>924</v>
      </c>
      <c r="D1343" s="50">
        <v>38</v>
      </c>
      <c r="E1343" s="50">
        <v>679</v>
      </c>
      <c r="F1343" s="50">
        <v>1236629000</v>
      </c>
      <c r="G1343" s="50">
        <v>1825195000</v>
      </c>
      <c r="H1343" s="41"/>
      <c r="I1343" s="35"/>
      <c r="K1343" s="23"/>
    </row>
    <row r="1344" spans="1:11" x14ac:dyDescent="0.25">
      <c r="A1344" s="48">
        <v>20</v>
      </c>
      <c r="B1344" s="48" t="s">
        <v>102</v>
      </c>
      <c r="C1344" s="57" t="s">
        <v>925</v>
      </c>
      <c r="D1344" s="50">
        <v>181</v>
      </c>
      <c r="E1344" s="50">
        <v>1445</v>
      </c>
      <c r="F1344" s="50">
        <v>663557000</v>
      </c>
      <c r="G1344" s="50">
        <v>1472102000</v>
      </c>
      <c r="H1344" s="41"/>
      <c r="I1344" s="35"/>
      <c r="K1344" s="23"/>
    </row>
    <row r="1345" spans="1:11" ht="24" x14ac:dyDescent="0.25">
      <c r="A1345" s="48">
        <v>20</v>
      </c>
      <c r="B1345" s="48" t="s">
        <v>102</v>
      </c>
      <c r="C1345" s="57" t="s">
        <v>926</v>
      </c>
      <c r="D1345" s="50">
        <v>1136</v>
      </c>
      <c r="E1345" s="50">
        <v>4463</v>
      </c>
      <c r="F1345" s="50">
        <v>2232468000</v>
      </c>
      <c r="G1345" s="50">
        <v>4324770000</v>
      </c>
      <c r="H1345" s="41"/>
      <c r="I1345" s="35"/>
      <c r="K1345" s="23"/>
    </row>
    <row r="1346" spans="1:11" x14ac:dyDescent="0.25">
      <c r="A1346" s="48">
        <v>21</v>
      </c>
      <c r="B1346" s="48" t="s">
        <v>175</v>
      </c>
      <c r="C1346" s="57" t="s">
        <v>927</v>
      </c>
      <c r="D1346" s="50">
        <v>6</v>
      </c>
      <c r="E1346" s="50">
        <v>2509</v>
      </c>
      <c r="F1346" s="50">
        <v>3410053000</v>
      </c>
      <c r="G1346" s="50">
        <v>9392358000</v>
      </c>
      <c r="H1346" s="41"/>
      <c r="I1346" s="35"/>
      <c r="K1346" s="23"/>
    </row>
    <row r="1347" spans="1:11" x14ac:dyDescent="0.25">
      <c r="A1347" s="48">
        <v>21</v>
      </c>
      <c r="B1347" s="48" t="s">
        <v>176</v>
      </c>
      <c r="C1347" s="57" t="s">
        <v>928</v>
      </c>
      <c r="D1347" s="50">
        <v>149</v>
      </c>
      <c r="E1347" s="50">
        <v>14811</v>
      </c>
      <c r="F1347" s="50">
        <v>29901543000</v>
      </c>
      <c r="G1347" s="50">
        <v>60100760000</v>
      </c>
      <c r="H1347" s="41"/>
      <c r="I1347" s="35"/>
      <c r="K1347" s="23"/>
    </row>
    <row r="1348" spans="1:11" x14ac:dyDescent="0.25">
      <c r="A1348" s="48">
        <v>21</v>
      </c>
      <c r="B1348" s="48" t="s">
        <v>176</v>
      </c>
      <c r="C1348" s="57" t="s">
        <v>929</v>
      </c>
      <c r="D1348" s="50">
        <v>503</v>
      </c>
      <c r="E1348" s="50">
        <v>10242</v>
      </c>
      <c r="F1348" s="50">
        <v>11957557000</v>
      </c>
      <c r="G1348" s="50">
        <v>27920154000</v>
      </c>
      <c r="H1348" s="41"/>
      <c r="I1348" s="35"/>
      <c r="K1348" s="23"/>
    </row>
    <row r="1349" spans="1:11" ht="24" x14ac:dyDescent="0.25">
      <c r="A1349" s="48">
        <v>21</v>
      </c>
      <c r="B1349" s="48" t="s">
        <v>177</v>
      </c>
      <c r="C1349" s="57" t="s">
        <v>930</v>
      </c>
      <c r="D1349" s="50">
        <v>259</v>
      </c>
      <c r="E1349" s="50">
        <v>3815</v>
      </c>
      <c r="F1349" s="50">
        <v>5059808000</v>
      </c>
      <c r="G1349" s="50">
        <v>9993881000</v>
      </c>
      <c r="H1349" s="41"/>
      <c r="I1349" s="35"/>
      <c r="K1349" s="23"/>
    </row>
    <row r="1350" spans="1:11" x14ac:dyDescent="0.25">
      <c r="A1350" s="48">
        <v>22</v>
      </c>
      <c r="B1350" s="48" t="s">
        <v>175</v>
      </c>
      <c r="C1350" s="57" t="s">
        <v>931</v>
      </c>
      <c r="D1350" s="50">
        <v>3774</v>
      </c>
      <c r="E1350" s="50">
        <v>27936</v>
      </c>
      <c r="F1350" s="50">
        <v>28792541000</v>
      </c>
      <c r="G1350" s="50">
        <v>54979507000</v>
      </c>
      <c r="H1350" s="41"/>
      <c r="I1350" s="35"/>
      <c r="K1350" s="23"/>
    </row>
    <row r="1351" spans="1:11" x14ac:dyDescent="0.25">
      <c r="A1351" s="48">
        <v>22</v>
      </c>
      <c r="B1351" s="48" t="s">
        <v>176</v>
      </c>
      <c r="C1351" s="57" t="s">
        <v>932</v>
      </c>
      <c r="D1351" s="50">
        <v>199</v>
      </c>
      <c r="E1351" s="50">
        <v>12973</v>
      </c>
      <c r="F1351" s="50">
        <v>18220230000</v>
      </c>
      <c r="G1351" s="50">
        <v>32127320000</v>
      </c>
      <c r="H1351" s="41"/>
      <c r="I1351" s="35"/>
      <c r="K1351" s="23"/>
    </row>
    <row r="1352" spans="1:11" x14ac:dyDescent="0.25">
      <c r="A1352" s="48">
        <v>22</v>
      </c>
      <c r="B1352" s="48" t="s">
        <v>177</v>
      </c>
      <c r="C1352" s="57" t="s">
        <v>933</v>
      </c>
      <c r="D1352" s="50">
        <v>316</v>
      </c>
      <c r="E1352" s="50">
        <v>2163</v>
      </c>
      <c r="F1352" s="50">
        <v>1349918000</v>
      </c>
      <c r="G1352" s="50">
        <v>2421557000</v>
      </c>
      <c r="H1352" s="41"/>
      <c r="I1352" s="35"/>
      <c r="K1352" s="23"/>
    </row>
    <row r="1353" spans="1:11" x14ac:dyDescent="0.25">
      <c r="A1353" s="48">
        <v>23</v>
      </c>
      <c r="B1353" s="48" t="s">
        <v>175</v>
      </c>
      <c r="C1353" s="57" t="s">
        <v>414</v>
      </c>
      <c r="D1353" s="50">
        <v>12</v>
      </c>
      <c r="E1353" s="50">
        <v>8042</v>
      </c>
      <c r="F1353" s="50">
        <v>344468518000</v>
      </c>
      <c r="G1353" s="50">
        <v>527331376000</v>
      </c>
      <c r="H1353" s="41"/>
      <c r="I1353" s="35"/>
      <c r="K1353" s="23"/>
    </row>
    <row r="1354" spans="1:11" ht="24" x14ac:dyDescent="0.25">
      <c r="A1354" s="48">
        <v>23</v>
      </c>
      <c r="B1354" s="48" t="s">
        <v>175</v>
      </c>
      <c r="C1354" s="57" t="s">
        <v>934</v>
      </c>
      <c r="D1354" s="50">
        <v>140</v>
      </c>
      <c r="E1354" s="50">
        <v>2516</v>
      </c>
      <c r="F1354" s="50">
        <v>5737325000</v>
      </c>
      <c r="G1354" s="50">
        <v>16662603000</v>
      </c>
      <c r="H1354" s="41"/>
      <c r="I1354" s="35"/>
      <c r="K1354" s="23"/>
    </row>
    <row r="1355" spans="1:11" ht="24" x14ac:dyDescent="0.25">
      <c r="A1355" s="48">
        <v>24</v>
      </c>
      <c r="B1355" s="48" t="s">
        <v>175</v>
      </c>
      <c r="C1355" s="57" t="s">
        <v>935</v>
      </c>
      <c r="D1355" s="50">
        <v>273</v>
      </c>
      <c r="E1355" s="50">
        <v>6875</v>
      </c>
      <c r="F1355" s="50">
        <v>10037263000</v>
      </c>
      <c r="G1355" s="50">
        <v>23968485000</v>
      </c>
      <c r="H1355" s="41"/>
      <c r="I1355" s="35"/>
      <c r="K1355" s="23"/>
    </row>
    <row r="1356" spans="1:11" ht="24" x14ac:dyDescent="0.25">
      <c r="A1356" s="48">
        <v>24</v>
      </c>
      <c r="B1356" s="48" t="s">
        <v>175</v>
      </c>
      <c r="C1356" s="57" t="s">
        <v>936</v>
      </c>
      <c r="D1356" s="50">
        <v>249</v>
      </c>
      <c r="E1356" s="50">
        <v>7312</v>
      </c>
      <c r="F1356" s="50">
        <v>21551431000</v>
      </c>
      <c r="G1356" s="50">
        <v>36116593000</v>
      </c>
      <c r="H1356" s="41"/>
      <c r="I1356" s="35"/>
      <c r="K1356" s="23"/>
    </row>
    <row r="1357" spans="1:11" x14ac:dyDescent="0.25">
      <c r="A1357" s="48">
        <v>24</v>
      </c>
      <c r="B1357" s="48" t="s">
        <v>176</v>
      </c>
      <c r="C1357" s="57" t="s">
        <v>937</v>
      </c>
      <c r="D1357" s="50">
        <v>384</v>
      </c>
      <c r="E1357" s="50">
        <v>20687</v>
      </c>
      <c r="F1357" s="50">
        <v>47809106000</v>
      </c>
      <c r="G1357" s="50">
        <v>93679601000</v>
      </c>
      <c r="H1357" s="41"/>
      <c r="I1357" s="35"/>
      <c r="K1357" s="23"/>
    </row>
    <row r="1358" spans="1:11" x14ac:dyDescent="0.25">
      <c r="A1358" s="48">
        <v>24</v>
      </c>
      <c r="B1358" s="48" t="s">
        <v>176</v>
      </c>
      <c r="C1358" s="57" t="s">
        <v>938</v>
      </c>
      <c r="D1358" s="50">
        <v>101</v>
      </c>
      <c r="E1358" s="50">
        <v>1900</v>
      </c>
      <c r="F1358" s="50">
        <v>5458026000</v>
      </c>
      <c r="G1358" s="50">
        <v>8575409000</v>
      </c>
      <c r="H1358" s="41"/>
      <c r="I1358" s="35"/>
      <c r="K1358" s="23"/>
    </row>
    <row r="1359" spans="1:11" x14ac:dyDescent="0.25">
      <c r="A1359" s="48">
        <v>24</v>
      </c>
      <c r="B1359" s="48" t="s">
        <v>177</v>
      </c>
      <c r="C1359" s="57" t="s">
        <v>939</v>
      </c>
      <c r="D1359" s="50">
        <v>308</v>
      </c>
      <c r="E1359" s="50">
        <v>7004</v>
      </c>
      <c r="F1359" s="50">
        <v>12771443000</v>
      </c>
      <c r="G1359" s="50">
        <v>29224307000</v>
      </c>
      <c r="H1359" s="41"/>
      <c r="I1359" s="35"/>
      <c r="K1359" s="23"/>
    </row>
    <row r="1360" spans="1:11" x14ac:dyDescent="0.25">
      <c r="A1360" s="48">
        <v>24</v>
      </c>
      <c r="B1360" s="48" t="s">
        <v>177</v>
      </c>
      <c r="C1360" s="57" t="s">
        <v>940</v>
      </c>
      <c r="D1360" s="50">
        <v>50</v>
      </c>
      <c r="E1360" s="50">
        <v>799</v>
      </c>
      <c r="F1360" s="50">
        <v>1264296000</v>
      </c>
      <c r="G1360" s="50">
        <v>2972823000</v>
      </c>
      <c r="H1360" s="41"/>
      <c r="I1360" s="35"/>
      <c r="K1360" s="23"/>
    </row>
    <row r="1361" spans="1:11" x14ac:dyDescent="0.25">
      <c r="A1361" s="48">
        <v>24</v>
      </c>
      <c r="B1361" s="48" t="s">
        <v>102</v>
      </c>
      <c r="C1361" s="57" t="s">
        <v>941</v>
      </c>
      <c r="D1361" s="50">
        <v>78</v>
      </c>
      <c r="E1361" s="50">
        <v>1650</v>
      </c>
      <c r="F1361" s="50">
        <v>4767923000</v>
      </c>
      <c r="G1361" s="50">
        <v>8419147000</v>
      </c>
      <c r="H1361" s="41"/>
      <c r="I1361" s="35"/>
      <c r="K1361" s="23"/>
    </row>
    <row r="1362" spans="1:11" x14ac:dyDescent="0.25">
      <c r="A1362" s="48">
        <v>24</v>
      </c>
      <c r="B1362" s="48" t="s">
        <v>102</v>
      </c>
      <c r="C1362" s="57" t="s">
        <v>751</v>
      </c>
      <c r="D1362" s="50">
        <v>6</v>
      </c>
      <c r="E1362" s="50">
        <v>518</v>
      </c>
      <c r="F1362" s="50">
        <v>1164771000</v>
      </c>
      <c r="G1362" s="50">
        <v>1872734000</v>
      </c>
      <c r="H1362" s="41"/>
      <c r="I1362" s="35"/>
      <c r="K1362" s="23"/>
    </row>
    <row r="1363" spans="1:11" x14ac:dyDescent="0.25">
      <c r="A1363" s="48">
        <v>24</v>
      </c>
      <c r="B1363" s="48" t="s">
        <v>102</v>
      </c>
      <c r="C1363" s="57" t="s">
        <v>942</v>
      </c>
      <c r="D1363" s="50">
        <v>19</v>
      </c>
      <c r="E1363" s="50">
        <v>3033</v>
      </c>
      <c r="F1363" s="50">
        <v>2210610000</v>
      </c>
      <c r="G1363" s="50">
        <v>4287772000</v>
      </c>
      <c r="H1363" s="41"/>
      <c r="I1363" s="35"/>
      <c r="K1363" s="23"/>
    </row>
    <row r="1364" spans="1:11" x14ac:dyDescent="0.25">
      <c r="A1364" s="48">
        <v>24</v>
      </c>
      <c r="B1364" s="48" t="s">
        <v>178</v>
      </c>
      <c r="C1364" s="57" t="s">
        <v>943</v>
      </c>
      <c r="D1364" s="50">
        <v>83</v>
      </c>
      <c r="E1364" s="50">
        <v>1838</v>
      </c>
      <c r="F1364" s="50">
        <v>6075965000</v>
      </c>
      <c r="G1364" s="50">
        <v>14803717000</v>
      </c>
      <c r="H1364" s="41"/>
      <c r="I1364" s="35"/>
      <c r="K1364" s="23"/>
    </row>
    <row r="1365" spans="1:11" x14ac:dyDescent="0.25">
      <c r="A1365" s="48">
        <v>24</v>
      </c>
      <c r="B1365" s="48" t="s">
        <v>179</v>
      </c>
      <c r="C1365" s="57" t="s">
        <v>944</v>
      </c>
      <c r="D1365" s="50">
        <v>5</v>
      </c>
      <c r="E1365" s="50">
        <v>365</v>
      </c>
      <c r="F1365" s="50">
        <v>3037674000</v>
      </c>
      <c r="G1365" s="50">
        <v>4777126000</v>
      </c>
      <c r="H1365" s="41"/>
      <c r="I1365" s="35"/>
      <c r="K1365" s="23"/>
    </row>
    <row r="1366" spans="1:11" x14ac:dyDescent="0.25">
      <c r="A1366" s="48">
        <v>24</v>
      </c>
      <c r="B1366" s="48" t="s">
        <v>179</v>
      </c>
      <c r="C1366" s="57" t="s">
        <v>945</v>
      </c>
      <c r="D1366" s="50">
        <v>28</v>
      </c>
      <c r="E1366" s="50">
        <v>1833</v>
      </c>
      <c r="F1366" s="50">
        <v>2512971000</v>
      </c>
      <c r="G1366" s="50">
        <v>5504864000</v>
      </c>
      <c r="H1366" s="41"/>
      <c r="I1366" s="35"/>
      <c r="K1366" s="23"/>
    </row>
    <row r="1367" spans="1:11" ht="24" x14ac:dyDescent="0.25">
      <c r="A1367" s="48">
        <v>24</v>
      </c>
      <c r="B1367" s="48" t="s">
        <v>179</v>
      </c>
      <c r="C1367" s="57" t="s">
        <v>946</v>
      </c>
      <c r="D1367" s="50">
        <v>241</v>
      </c>
      <c r="E1367" s="50">
        <v>9391</v>
      </c>
      <c r="F1367" s="50">
        <v>57886798000</v>
      </c>
      <c r="G1367" s="50">
        <v>93677016000</v>
      </c>
      <c r="H1367" s="41"/>
      <c r="I1367" s="35"/>
      <c r="K1367" s="23"/>
    </row>
    <row r="1368" spans="1:11" x14ac:dyDescent="0.25">
      <c r="A1368" s="48">
        <v>24</v>
      </c>
      <c r="B1368" s="48" t="s">
        <v>179</v>
      </c>
      <c r="C1368" s="57" t="s">
        <v>947</v>
      </c>
      <c r="D1368" s="50">
        <v>195</v>
      </c>
      <c r="E1368" s="50">
        <v>5504</v>
      </c>
      <c r="F1368" s="50">
        <v>18230656000</v>
      </c>
      <c r="G1368" s="50">
        <v>43690269000</v>
      </c>
      <c r="H1368" s="41"/>
      <c r="I1368" s="35"/>
      <c r="K1368" s="23"/>
    </row>
    <row r="1369" spans="1:11" x14ac:dyDescent="0.25">
      <c r="A1369" s="48">
        <v>24</v>
      </c>
      <c r="B1369" s="48" t="s">
        <v>179</v>
      </c>
      <c r="C1369" s="57" t="s">
        <v>948</v>
      </c>
      <c r="D1369" s="50">
        <v>42</v>
      </c>
      <c r="E1369" s="50">
        <v>5317</v>
      </c>
      <c r="F1369" s="50">
        <v>12275006000</v>
      </c>
      <c r="G1369" s="50">
        <v>27150759000</v>
      </c>
      <c r="H1369" s="41"/>
      <c r="I1369" s="35"/>
      <c r="K1369" s="23"/>
    </row>
    <row r="1370" spans="1:11" ht="24" x14ac:dyDescent="0.25">
      <c r="A1370" s="48">
        <v>24</v>
      </c>
      <c r="B1370" s="48" t="s">
        <v>179</v>
      </c>
      <c r="C1370" s="57" t="s">
        <v>949</v>
      </c>
      <c r="D1370" s="50">
        <v>397</v>
      </c>
      <c r="E1370" s="50">
        <v>5624</v>
      </c>
      <c r="F1370" s="50">
        <v>12759741000</v>
      </c>
      <c r="G1370" s="50">
        <v>26088360000</v>
      </c>
      <c r="H1370" s="41"/>
      <c r="I1370" s="35"/>
      <c r="K1370" s="23"/>
    </row>
    <row r="1371" spans="1:11" x14ac:dyDescent="0.25">
      <c r="A1371" s="48">
        <v>25</v>
      </c>
      <c r="B1371" s="48" t="s">
        <v>175</v>
      </c>
      <c r="C1371" s="57" t="s">
        <v>950</v>
      </c>
      <c r="D1371" s="50">
        <v>35</v>
      </c>
      <c r="E1371" s="50">
        <v>6472</v>
      </c>
      <c r="F1371" s="50">
        <v>16833004000</v>
      </c>
      <c r="G1371" s="50">
        <v>30623091000</v>
      </c>
      <c r="H1371" s="41"/>
      <c r="I1371" s="35"/>
      <c r="K1371" s="23"/>
    </row>
    <row r="1372" spans="1:11" x14ac:dyDescent="0.25">
      <c r="A1372" s="48">
        <v>25</v>
      </c>
      <c r="B1372" s="48" t="s">
        <v>175</v>
      </c>
      <c r="C1372" s="57" t="s">
        <v>951</v>
      </c>
      <c r="D1372" s="50">
        <v>165</v>
      </c>
      <c r="E1372" s="50">
        <v>2098</v>
      </c>
      <c r="F1372" s="50">
        <v>1285881000</v>
      </c>
      <c r="G1372" s="50">
        <v>2822859000</v>
      </c>
      <c r="H1372" s="41"/>
      <c r="I1372" s="35"/>
      <c r="K1372" s="23"/>
    </row>
    <row r="1373" spans="1:11" ht="24" x14ac:dyDescent="0.25">
      <c r="A1373" s="48">
        <v>25</v>
      </c>
      <c r="B1373" s="48" t="s">
        <v>176</v>
      </c>
      <c r="C1373" s="57" t="s">
        <v>952</v>
      </c>
      <c r="D1373" s="50">
        <v>645</v>
      </c>
      <c r="E1373" s="50">
        <v>10549</v>
      </c>
      <c r="F1373" s="50">
        <v>10403995000</v>
      </c>
      <c r="G1373" s="50">
        <v>18745400000</v>
      </c>
      <c r="H1373" s="41"/>
      <c r="I1373" s="35"/>
      <c r="K1373" s="23"/>
    </row>
    <row r="1374" spans="1:11" ht="24" x14ac:dyDescent="0.25">
      <c r="A1374" s="48">
        <v>25</v>
      </c>
      <c r="B1374" s="48" t="s">
        <v>177</v>
      </c>
      <c r="C1374" s="57" t="s">
        <v>953</v>
      </c>
      <c r="D1374" s="50">
        <v>3100</v>
      </c>
      <c r="E1374" s="50">
        <v>37509</v>
      </c>
      <c r="F1374" s="50">
        <v>39546410000</v>
      </c>
      <c r="G1374" s="50">
        <v>83564287000</v>
      </c>
      <c r="H1374" s="41"/>
      <c r="I1374" s="35"/>
      <c r="K1374" s="23"/>
    </row>
    <row r="1375" spans="1:11" x14ac:dyDescent="0.25">
      <c r="A1375" s="48">
        <v>26</v>
      </c>
      <c r="B1375" s="48" t="s">
        <v>175</v>
      </c>
      <c r="C1375" s="57" t="s">
        <v>954</v>
      </c>
      <c r="D1375" s="50">
        <v>236</v>
      </c>
      <c r="E1375" s="50">
        <v>12152</v>
      </c>
      <c r="F1375" s="50">
        <v>13298148000</v>
      </c>
      <c r="G1375" s="50">
        <v>25618655000</v>
      </c>
      <c r="H1375" s="41"/>
      <c r="I1375" s="35"/>
      <c r="K1375" s="23"/>
    </row>
    <row r="1376" spans="1:11" x14ac:dyDescent="0.25">
      <c r="A1376" s="48">
        <v>26</v>
      </c>
      <c r="B1376" s="48" t="s">
        <v>175</v>
      </c>
      <c r="C1376" s="57" t="s">
        <v>955</v>
      </c>
      <c r="D1376" s="50">
        <v>64</v>
      </c>
      <c r="E1376" s="50">
        <v>438</v>
      </c>
      <c r="F1376" s="50">
        <v>342143000</v>
      </c>
      <c r="G1376" s="50">
        <v>861115000</v>
      </c>
      <c r="H1376" s="41"/>
      <c r="I1376" s="35"/>
      <c r="K1376" s="23"/>
    </row>
    <row r="1377" spans="1:11" x14ac:dyDescent="0.25">
      <c r="A1377" s="48">
        <v>26</v>
      </c>
      <c r="B1377" s="48" t="s">
        <v>176</v>
      </c>
      <c r="C1377" s="57" t="s">
        <v>956</v>
      </c>
      <c r="D1377" s="50">
        <v>5512</v>
      </c>
      <c r="E1377" s="50">
        <v>16279</v>
      </c>
      <c r="F1377" s="50">
        <v>2824205000</v>
      </c>
      <c r="G1377" s="50">
        <v>4539268000</v>
      </c>
      <c r="H1377" s="41"/>
      <c r="I1377" s="35"/>
      <c r="K1377" s="23"/>
    </row>
    <row r="1378" spans="1:11" x14ac:dyDescent="0.25">
      <c r="A1378" s="48">
        <v>26</v>
      </c>
      <c r="B1378" s="48" t="s">
        <v>176</v>
      </c>
      <c r="C1378" s="57" t="s">
        <v>957</v>
      </c>
      <c r="D1378" s="50">
        <v>199</v>
      </c>
      <c r="E1378" s="50">
        <v>5811</v>
      </c>
      <c r="F1378" s="50">
        <v>4451130000</v>
      </c>
      <c r="G1378" s="50">
        <v>6797432000</v>
      </c>
      <c r="H1378" s="41"/>
      <c r="I1378" s="35"/>
      <c r="K1378" s="23"/>
    </row>
    <row r="1379" spans="1:11" x14ac:dyDescent="0.25">
      <c r="A1379" s="48">
        <v>26</v>
      </c>
      <c r="B1379" s="48" t="s">
        <v>176</v>
      </c>
      <c r="C1379" s="57" t="s">
        <v>958</v>
      </c>
      <c r="D1379" s="50">
        <v>84</v>
      </c>
      <c r="E1379" s="50">
        <v>2804</v>
      </c>
      <c r="F1379" s="50">
        <v>3438969000</v>
      </c>
      <c r="G1379" s="50">
        <v>6210237000</v>
      </c>
      <c r="H1379" s="41"/>
      <c r="I1379" s="35"/>
      <c r="K1379" s="23"/>
    </row>
    <row r="1380" spans="1:11" x14ac:dyDescent="0.25">
      <c r="A1380" s="48">
        <v>26</v>
      </c>
      <c r="B1380" s="48" t="s">
        <v>177</v>
      </c>
      <c r="C1380" s="57" t="s">
        <v>959</v>
      </c>
      <c r="D1380" s="50">
        <v>22</v>
      </c>
      <c r="E1380" s="50">
        <v>6272</v>
      </c>
      <c r="F1380" s="50">
        <v>10743525000</v>
      </c>
      <c r="G1380" s="50">
        <v>23054545000</v>
      </c>
      <c r="H1380" s="41"/>
      <c r="I1380" s="35"/>
      <c r="K1380" s="23"/>
    </row>
    <row r="1381" spans="1:11" x14ac:dyDescent="0.25">
      <c r="A1381" s="48">
        <v>26</v>
      </c>
      <c r="B1381" s="48" t="s">
        <v>177</v>
      </c>
      <c r="C1381" s="57" t="s">
        <v>774</v>
      </c>
      <c r="D1381" s="50">
        <v>97</v>
      </c>
      <c r="E1381" s="50">
        <v>3935</v>
      </c>
      <c r="F1381" s="50">
        <v>3182382000</v>
      </c>
      <c r="G1381" s="50">
        <v>5716449000</v>
      </c>
      <c r="H1381" s="41"/>
      <c r="I1381" s="35"/>
      <c r="K1381" s="23"/>
    </row>
    <row r="1382" spans="1:11" x14ac:dyDescent="0.25">
      <c r="A1382" s="48">
        <v>26</v>
      </c>
      <c r="B1382" s="48" t="s">
        <v>177</v>
      </c>
      <c r="C1382" s="57" t="s">
        <v>960</v>
      </c>
      <c r="D1382" s="50">
        <v>26</v>
      </c>
      <c r="E1382" s="50">
        <v>537</v>
      </c>
      <c r="F1382" s="50">
        <v>272411000</v>
      </c>
      <c r="G1382" s="50">
        <v>462485000</v>
      </c>
      <c r="H1382" s="41"/>
      <c r="I1382" s="35"/>
      <c r="K1382" s="23"/>
    </row>
    <row r="1383" spans="1:11" x14ac:dyDescent="0.25">
      <c r="A1383" s="48">
        <v>26</v>
      </c>
      <c r="B1383" s="48" t="s">
        <v>102</v>
      </c>
      <c r="C1383" s="57" t="s">
        <v>961</v>
      </c>
      <c r="D1383" s="50">
        <v>1394</v>
      </c>
      <c r="E1383" s="50">
        <v>9362</v>
      </c>
      <c r="F1383" s="50">
        <v>5640335000</v>
      </c>
      <c r="G1383" s="50">
        <v>11499058000</v>
      </c>
      <c r="H1383" s="41"/>
      <c r="I1383" s="35"/>
      <c r="K1383" s="23"/>
    </row>
    <row r="1384" spans="1:11" x14ac:dyDescent="0.25">
      <c r="A1384" s="48">
        <v>26</v>
      </c>
      <c r="B1384" s="48" t="s">
        <v>102</v>
      </c>
      <c r="C1384" s="57" t="s">
        <v>962</v>
      </c>
      <c r="D1384" s="50">
        <v>1753</v>
      </c>
      <c r="E1384" s="50">
        <v>6560</v>
      </c>
      <c r="F1384" s="50">
        <v>1886892000</v>
      </c>
      <c r="G1384" s="50">
        <v>3729419000</v>
      </c>
      <c r="H1384" s="41"/>
      <c r="I1384" s="35"/>
      <c r="K1384" s="23"/>
    </row>
    <row r="1385" spans="1:11" x14ac:dyDescent="0.25">
      <c r="A1385" s="48">
        <v>26</v>
      </c>
      <c r="B1385" s="48" t="s">
        <v>178</v>
      </c>
      <c r="C1385" s="57" t="s">
        <v>963</v>
      </c>
      <c r="D1385" s="50">
        <v>619</v>
      </c>
      <c r="E1385" s="50">
        <v>3304</v>
      </c>
      <c r="F1385" s="50">
        <v>1524005000</v>
      </c>
      <c r="G1385" s="50">
        <v>2790242000</v>
      </c>
      <c r="H1385" s="41"/>
      <c r="I1385" s="35"/>
      <c r="K1385" s="23"/>
    </row>
    <row r="1386" spans="1:11" x14ac:dyDescent="0.25">
      <c r="A1386" s="48">
        <v>26</v>
      </c>
      <c r="B1386" s="48" t="s">
        <v>179</v>
      </c>
      <c r="C1386" s="57" t="s">
        <v>964</v>
      </c>
      <c r="D1386" s="50">
        <v>440</v>
      </c>
      <c r="E1386" s="50">
        <v>10706</v>
      </c>
      <c r="F1386" s="50">
        <v>13370523000</v>
      </c>
      <c r="G1386" s="50">
        <v>19044196000</v>
      </c>
      <c r="H1386" s="41"/>
      <c r="I1386" s="35"/>
      <c r="K1386" s="23"/>
    </row>
    <row r="1387" spans="1:11" ht="24" x14ac:dyDescent="0.25">
      <c r="A1387" s="48">
        <v>26</v>
      </c>
      <c r="B1387" s="48" t="s">
        <v>179</v>
      </c>
      <c r="C1387" s="57" t="s">
        <v>965</v>
      </c>
      <c r="D1387" s="50">
        <v>473</v>
      </c>
      <c r="E1387" s="50">
        <v>8398</v>
      </c>
      <c r="F1387" s="50">
        <v>10129444000</v>
      </c>
      <c r="G1387" s="50">
        <v>18532346000</v>
      </c>
      <c r="H1387" s="41"/>
      <c r="I1387" s="35"/>
      <c r="K1387" s="23"/>
    </row>
    <row r="1388" spans="1:11" x14ac:dyDescent="0.25">
      <c r="A1388" s="48">
        <v>27</v>
      </c>
      <c r="B1388" s="48" t="s">
        <v>175</v>
      </c>
      <c r="C1388" s="57" t="s">
        <v>966</v>
      </c>
      <c r="D1388" s="50">
        <v>270</v>
      </c>
      <c r="E1388" s="50">
        <v>42040</v>
      </c>
      <c r="F1388" s="50">
        <v>79386070000</v>
      </c>
      <c r="G1388" s="50">
        <v>160418504000</v>
      </c>
      <c r="H1388" s="41"/>
      <c r="I1388" s="35"/>
      <c r="K1388" s="23"/>
    </row>
    <row r="1389" spans="1:11" x14ac:dyDescent="0.25">
      <c r="A1389" s="48">
        <v>27</v>
      </c>
      <c r="B1389" s="48" t="s">
        <v>175</v>
      </c>
      <c r="C1389" s="57" t="s">
        <v>967</v>
      </c>
      <c r="D1389" s="50">
        <v>266</v>
      </c>
      <c r="E1389" s="50">
        <v>8294</v>
      </c>
      <c r="F1389" s="50">
        <v>21193649000</v>
      </c>
      <c r="G1389" s="50">
        <v>47422523000</v>
      </c>
      <c r="H1389" s="41"/>
      <c r="I1389" s="35"/>
      <c r="K1389" s="23"/>
    </row>
    <row r="1390" spans="1:11" x14ac:dyDescent="0.25">
      <c r="A1390" s="48">
        <v>28</v>
      </c>
      <c r="B1390" s="48" t="s">
        <v>175</v>
      </c>
      <c r="C1390" s="57" t="s">
        <v>968</v>
      </c>
      <c r="D1390" s="50">
        <v>856</v>
      </c>
      <c r="E1390" s="50">
        <v>8973</v>
      </c>
      <c r="F1390" s="50">
        <v>8625205000</v>
      </c>
      <c r="G1390" s="50">
        <v>18447072000</v>
      </c>
      <c r="H1390" s="41"/>
      <c r="I1390" s="35"/>
      <c r="K1390" s="23"/>
    </row>
    <row r="1391" spans="1:11" x14ac:dyDescent="0.25">
      <c r="A1391" s="48">
        <v>28</v>
      </c>
      <c r="B1391" s="48" t="s">
        <v>175</v>
      </c>
      <c r="C1391" s="57" t="s">
        <v>969</v>
      </c>
      <c r="D1391" s="50">
        <v>4159</v>
      </c>
      <c r="E1391" s="50">
        <v>16031</v>
      </c>
      <c r="F1391" s="50">
        <v>7507928000</v>
      </c>
      <c r="G1391" s="50">
        <v>15809075000</v>
      </c>
      <c r="H1391" s="41"/>
      <c r="I1391" s="35"/>
      <c r="K1391" s="23"/>
    </row>
    <row r="1392" spans="1:11" ht="24" x14ac:dyDescent="0.25">
      <c r="A1392" s="48">
        <v>28</v>
      </c>
      <c r="B1392" s="48" t="s">
        <v>176</v>
      </c>
      <c r="C1392" s="57" t="s">
        <v>970</v>
      </c>
      <c r="D1392" s="50">
        <v>843</v>
      </c>
      <c r="E1392" s="50">
        <v>13141</v>
      </c>
      <c r="F1392" s="50">
        <v>17741623000</v>
      </c>
      <c r="G1392" s="50">
        <v>29936020000</v>
      </c>
      <c r="H1392" s="41"/>
      <c r="I1392" s="35"/>
      <c r="K1392" s="23"/>
    </row>
    <row r="1393" spans="1:11" x14ac:dyDescent="0.25">
      <c r="A1393" s="48">
        <v>28</v>
      </c>
      <c r="B1393" s="48" t="s">
        <v>176</v>
      </c>
      <c r="C1393" s="57" t="s">
        <v>971</v>
      </c>
      <c r="D1393" s="50">
        <v>397</v>
      </c>
      <c r="E1393" s="50">
        <v>5398</v>
      </c>
      <c r="F1393" s="50">
        <v>5131262000</v>
      </c>
      <c r="G1393" s="50">
        <v>9571744000</v>
      </c>
      <c r="H1393" s="41"/>
      <c r="I1393" s="35"/>
      <c r="K1393" s="23"/>
    </row>
    <row r="1394" spans="1:11" x14ac:dyDescent="0.25">
      <c r="A1394" s="48">
        <v>28</v>
      </c>
      <c r="B1394" s="48" t="s">
        <v>177</v>
      </c>
      <c r="C1394" s="57" t="s">
        <v>972</v>
      </c>
      <c r="D1394" s="50">
        <v>249</v>
      </c>
      <c r="E1394" s="50">
        <v>3736</v>
      </c>
      <c r="F1394" s="50">
        <v>3208658000</v>
      </c>
      <c r="G1394" s="50">
        <v>7126697000</v>
      </c>
      <c r="H1394" s="41"/>
      <c r="I1394" s="35"/>
      <c r="K1394" s="23"/>
    </row>
    <row r="1395" spans="1:11" x14ac:dyDescent="0.25">
      <c r="A1395" s="48">
        <v>28</v>
      </c>
      <c r="B1395" s="48" t="s">
        <v>177</v>
      </c>
      <c r="C1395" s="57" t="s">
        <v>973</v>
      </c>
      <c r="D1395" s="50">
        <v>175</v>
      </c>
      <c r="E1395" s="50">
        <v>6001</v>
      </c>
      <c r="F1395" s="50">
        <v>7633581000</v>
      </c>
      <c r="G1395" s="50">
        <v>16028207000</v>
      </c>
      <c r="H1395" s="41"/>
      <c r="I1395" s="35"/>
      <c r="K1395" s="23"/>
    </row>
    <row r="1396" spans="1:11" x14ac:dyDescent="0.25">
      <c r="A1396" s="48">
        <v>28</v>
      </c>
      <c r="B1396" s="48" t="s">
        <v>102</v>
      </c>
      <c r="C1396" s="57" t="s">
        <v>975</v>
      </c>
      <c r="D1396" s="50">
        <v>91</v>
      </c>
      <c r="E1396" s="50">
        <v>823</v>
      </c>
      <c r="F1396" s="50">
        <v>678385000</v>
      </c>
      <c r="G1396" s="50">
        <v>1373895000</v>
      </c>
      <c r="H1396" s="41"/>
      <c r="I1396" s="35"/>
      <c r="K1396" s="23"/>
    </row>
    <row r="1397" spans="1:11" ht="36" x14ac:dyDescent="0.25">
      <c r="A1397" s="48">
        <v>28</v>
      </c>
      <c r="B1397" s="48" t="s">
        <v>102</v>
      </c>
      <c r="C1397" s="57" t="s">
        <v>976</v>
      </c>
      <c r="D1397" s="50">
        <v>7715</v>
      </c>
      <c r="E1397" s="50">
        <v>51016</v>
      </c>
      <c r="F1397" s="50">
        <v>48664447000</v>
      </c>
      <c r="G1397" s="50">
        <v>102022894000</v>
      </c>
      <c r="H1397" s="41"/>
      <c r="I1397" s="35"/>
      <c r="K1397" s="23"/>
    </row>
    <row r="1398" spans="1:11" ht="24" x14ac:dyDescent="0.25">
      <c r="A1398" s="48">
        <v>28</v>
      </c>
      <c r="B1398" s="48" t="s">
        <v>102</v>
      </c>
      <c r="C1398" s="57" t="s">
        <v>977</v>
      </c>
      <c r="D1398" s="50">
        <v>188</v>
      </c>
      <c r="E1398" s="50">
        <v>6415</v>
      </c>
      <c r="F1398" s="50">
        <v>7412980000</v>
      </c>
      <c r="G1398" s="50">
        <v>14418986000</v>
      </c>
      <c r="H1398" s="41"/>
      <c r="I1398" s="35"/>
      <c r="K1398" s="23"/>
    </row>
    <row r="1399" spans="1:11" x14ac:dyDescent="0.25">
      <c r="A1399" s="48">
        <v>29</v>
      </c>
      <c r="B1399" s="48" t="s">
        <v>175</v>
      </c>
      <c r="C1399" s="57" t="s">
        <v>974</v>
      </c>
      <c r="D1399" s="50">
        <v>135</v>
      </c>
      <c r="E1399" s="50">
        <v>3334</v>
      </c>
      <c r="F1399" s="50">
        <v>4200337000</v>
      </c>
      <c r="G1399" s="50">
        <v>6659724000</v>
      </c>
      <c r="H1399" s="41"/>
      <c r="I1399" s="35"/>
      <c r="K1399" s="23"/>
    </row>
    <row r="1400" spans="1:11" x14ac:dyDescent="0.25">
      <c r="A1400" s="48">
        <v>29</v>
      </c>
      <c r="B1400" s="48" t="s">
        <v>175</v>
      </c>
      <c r="C1400" s="57" t="s">
        <v>978</v>
      </c>
      <c r="D1400" s="50">
        <v>83</v>
      </c>
      <c r="E1400" s="50">
        <v>4373</v>
      </c>
      <c r="F1400" s="50">
        <v>14783472000</v>
      </c>
      <c r="G1400" s="50">
        <v>21836892000</v>
      </c>
      <c r="H1400" s="41"/>
      <c r="I1400" s="35"/>
      <c r="K1400" s="23"/>
    </row>
    <row r="1401" spans="1:11" ht="24" x14ac:dyDescent="0.25">
      <c r="A1401" s="48">
        <v>29</v>
      </c>
      <c r="B1401" s="48" t="s">
        <v>175</v>
      </c>
      <c r="C1401" s="57" t="s">
        <v>979</v>
      </c>
      <c r="D1401" s="50">
        <v>221</v>
      </c>
      <c r="E1401" s="50">
        <v>3138</v>
      </c>
      <c r="F1401" s="50">
        <v>2510994000</v>
      </c>
      <c r="G1401" s="50">
        <v>4738160000</v>
      </c>
      <c r="H1401" s="41"/>
      <c r="I1401" s="35"/>
      <c r="K1401" s="23"/>
    </row>
    <row r="1402" spans="1:11" ht="36" x14ac:dyDescent="0.25">
      <c r="A1402" s="48">
        <v>29</v>
      </c>
      <c r="B1402" s="48" t="s">
        <v>175</v>
      </c>
      <c r="C1402" s="57" t="s">
        <v>980</v>
      </c>
      <c r="D1402" s="50">
        <v>1348</v>
      </c>
      <c r="E1402" s="50">
        <v>20421</v>
      </c>
      <c r="F1402" s="50">
        <v>23987536000</v>
      </c>
      <c r="G1402" s="50">
        <v>42078388000</v>
      </c>
      <c r="H1402" s="41"/>
      <c r="I1402" s="35"/>
      <c r="K1402" s="23"/>
    </row>
    <row r="1403" spans="1:11" x14ac:dyDescent="0.25">
      <c r="A1403" s="48">
        <v>29</v>
      </c>
      <c r="B1403" s="48" t="s">
        <v>175</v>
      </c>
      <c r="C1403" s="57" t="s">
        <v>981</v>
      </c>
      <c r="D1403" s="50">
        <v>29</v>
      </c>
      <c r="E1403" s="50">
        <v>3180</v>
      </c>
      <c r="F1403" s="50">
        <v>3291977000</v>
      </c>
      <c r="G1403" s="50">
        <v>6905331000</v>
      </c>
      <c r="H1403" s="41"/>
      <c r="I1403" s="35"/>
      <c r="K1403" s="23"/>
    </row>
    <row r="1404" spans="1:11" ht="24" x14ac:dyDescent="0.25">
      <c r="A1404" s="48">
        <v>29</v>
      </c>
      <c r="B1404" s="48" t="s">
        <v>175</v>
      </c>
      <c r="C1404" s="57" t="s">
        <v>982</v>
      </c>
      <c r="D1404" s="50">
        <v>471</v>
      </c>
      <c r="E1404" s="50">
        <v>8776</v>
      </c>
      <c r="F1404" s="50">
        <v>8719013000</v>
      </c>
      <c r="G1404" s="50">
        <v>16010524000</v>
      </c>
      <c r="H1404" s="41"/>
      <c r="I1404" s="35"/>
      <c r="K1404" s="23"/>
    </row>
    <row r="1405" spans="1:11" x14ac:dyDescent="0.25">
      <c r="A1405" s="48">
        <v>29</v>
      </c>
      <c r="B1405" s="48" t="s">
        <v>176</v>
      </c>
      <c r="C1405" s="57" t="s">
        <v>983</v>
      </c>
      <c r="D1405" s="50">
        <v>58</v>
      </c>
      <c r="E1405" s="50">
        <v>1020</v>
      </c>
      <c r="F1405" s="50">
        <v>495438000</v>
      </c>
      <c r="G1405" s="50">
        <v>988591000</v>
      </c>
      <c r="H1405" s="41"/>
      <c r="I1405" s="35"/>
      <c r="K1405" s="23"/>
    </row>
    <row r="1406" spans="1:11" x14ac:dyDescent="0.25">
      <c r="A1406" s="48">
        <v>29</v>
      </c>
      <c r="B1406" s="48" t="s">
        <v>177</v>
      </c>
      <c r="C1406" s="57" t="s">
        <v>984</v>
      </c>
      <c r="D1406" s="50">
        <v>804</v>
      </c>
      <c r="E1406" s="50">
        <v>14664</v>
      </c>
      <c r="F1406" s="50">
        <v>14074564000</v>
      </c>
      <c r="G1406" s="50">
        <v>29287978000</v>
      </c>
      <c r="H1406" s="41"/>
      <c r="I1406" s="35"/>
      <c r="K1406" s="23"/>
    </row>
    <row r="1407" spans="1:11" x14ac:dyDescent="0.25">
      <c r="A1407" s="48">
        <v>29</v>
      </c>
      <c r="B1407" s="48" t="s">
        <v>177</v>
      </c>
      <c r="C1407" s="57" t="s">
        <v>986</v>
      </c>
      <c r="D1407" s="50">
        <v>25</v>
      </c>
      <c r="E1407" s="50">
        <v>2103</v>
      </c>
      <c r="F1407" s="50">
        <v>5356181000</v>
      </c>
      <c r="G1407" s="50">
        <v>13566214000</v>
      </c>
      <c r="H1407" s="41"/>
      <c r="I1407" s="35"/>
      <c r="K1407" s="23"/>
    </row>
    <row r="1408" spans="1:11" ht="24" x14ac:dyDescent="0.25">
      <c r="A1408" s="48">
        <v>29</v>
      </c>
      <c r="B1408" s="48" t="s">
        <v>102</v>
      </c>
      <c r="C1408" s="57" t="s">
        <v>987</v>
      </c>
      <c r="D1408" s="50">
        <v>18</v>
      </c>
      <c r="E1408" s="50">
        <v>779</v>
      </c>
      <c r="F1408" s="50">
        <v>580301000</v>
      </c>
      <c r="G1408" s="50">
        <v>1209243000</v>
      </c>
      <c r="H1408" s="41"/>
      <c r="I1408" s="35"/>
      <c r="K1408" s="23"/>
    </row>
    <row r="1409" spans="1:11" x14ac:dyDescent="0.25">
      <c r="A1409" s="48">
        <v>30</v>
      </c>
      <c r="B1409" s="48" t="s">
        <v>175</v>
      </c>
      <c r="C1409" s="57" t="s">
        <v>988</v>
      </c>
      <c r="D1409" s="50">
        <v>31</v>
      </c>
      <c r="E1409" s="50">
        <v>976</v>
      </c>
      <c r="F1409" s="50">
        <v>3849878000</v>
      </c>
      <c r="G1409" s="50">
        <v>8757876000</v>
      </c>
      <c r="H1409" s="41"/>
      <c r="I1409" s="35"/>
      <c r="K1409" s="23"/>
    </row>
    <row r="1410" spans="1:11" x14ac:dyDescent="0.25">
      <c r="A1410" s="48">
        <v>31</v>
      </c>
      <c r="B1410" s="48" t="s">
        <v>176</v>
      </c>
      <c r="C1410" s="57" t="s">
        <v>989</v>
      </c>
      <c r="D1410" s="50">
        <v>145</v>
      </c>
      <c r="E1410" s="50">
        <v>5384</v>
      </c>
      <c r="F1410" s="50">
        <v>7070950000</v>
      </c>
      <c r="G1410" s="50">
        <v>18483943000</v>
      </c>
      <c r="H1410" s="41"/>
      <c r="I1410" s="35"/>
      <c r="K1410" s="23"/>
    </row>
    <row r="1411" spans="1:11" x14ac:dyDescent="0.25">
      <c r="A1411" s="48">
        <v>31</v>
      </c>
      <c r="B1411" s="48" t="s">
        <v>177</v>
      </c>
      <c r="C1411" s="57" t="s">
        <v>990</v>
      </c>
      <c r="D1411" s="50">
        <v>884</v>
      </c>
      <c r="E1411" s="50">
        <v>5052</v>
      </c>
      <c r="F1411" s="50">
        <v>4716820000</v>
      </c>
      <c r="G1411" s="50">
        <v>9613300000</v>
      </c>
      <c r="H1411" s="41"/>
      <c r="I1411" s="35"/>
      <c r="K1411" s="23"/>
    </row>
    <row r="1412" spans="1:11" x14ac:dyDescent="0.25">
      <c r="A1412" s="48">
        <v>31</v>
      </c>
      <c r="B1412" s="48" t="s">
        <v>102</v>
      </c>
      <c r="C1412" s="57" t="s">
        <v>991</v>
      </c>
      <c r="D1412" s="50">
        <v>13</v>
      </c>
      <c r="E1412" s="50">
        <v>1836</v>
      </c>
      <c r="F1412" s="50">
        <v>3736242000</v>
      </c>
      <c r="G1412" s="50">
        <v>6923818000</v>
      </c>
      <c r="H1412" s="41"/>
      <c r="I1412" s="35"/>
      <c r="K1412" s="23"/>
    </row>
    <row r="1413" spans="1:11" x14ac:dyDescent="0.25">
      <c r="A1413" s="48">
        <v>31</v>
      </c>
      <c r="B1413" s="48" t="s">
        <v>178</v>
      </c>
      <c r="C1413" s="57" t="s">
        <v>993</v>
      </c>
      <c r="D1413" s="50">
        <v>336</v>
      </c>
      <c r="E1413" s="50">
        <v>7106</v>
      </c>
      <c r="F1413" s="50">
        <v>6523560000</v>
      </c>
      <c r="G1413" s="50">
        <v>13035993000</v>
      </c>
      <c r="H1413" s="41"/>
      <c r="I1413" s="35"/>
      <c r="K1413" s="23"/>
    </row>
    <row r="1414" spans="1:11" ht="24" x14ac:dyDescent="0.25">
      <c r="A1414" s="48">
        <v>31</v>
      </c>
      <c r="B1414" s="48" t="s">
        <v>178</v>
      </c>
      <c r="C1414" s="57" t="s">
        <v>992</v>
      </c>
      <c r="D1414" s="50">
        <v>302</v>
      </c>
      <c r="E1414" s="50">
        <v>8499</v>
      </c>
      <c r="F1414" s="50">
        <v>8600988000</v>
      </c>
      <c r="G1414" s="50">
        <v>26045554000</v>
      </c>
      <c r="H1414" s="41"/>
      <c r="I1414" s="35"/>
      <c r="K1414" s="23"/>
    </row>
    <row r="1415" spans="1:11" ht="24" x14ac:dyDescent="0.25">
      <c r="A1415" s="48">
        <v>31</v>
      </c>
      <c r="B1415" s="48" t="s">
        <v>178</v>
      </c>
      <c r="C1415" s="57" t="s">
        <v>994</v>
      </c>
      <c r="D1415" s="50">
        <v>167</v>
      </c>
      <c r="E1415" s="50">
        <v>4081</v>
      </c>
      <c r="F1415" s="50">
        <v>5715323000</v>
      </c>
      <c r="G1415" s="50">
        <v>11587056000</v>
      </c>
      <c r="H1415" s="41"/>
      <c r="I1415" s="35"/>
      <c r="K1415" s="23"/>
    </row>
    <row r="1416" spans="1:11" ht="24" x14ac:dyDescent="0.25">
      <c r="A1416" s="48">
        <v>31</v>
      </c>
      <c r="B1416" s="48" t="s">
        <v>178</v>
      </c>
      <c r="C1416" s="57" t="s">
        <v>995</v>
      </c>
      <c r="D1416" s="50">
        <v>791</v>
      </c>
      <c r="E1416" s="50">
        <v>11690</v>
      </c>
      <c r="F1416" s="50">
        <v>12427163000</v>
      </c>
      <c r="G1416" s="50">
        <v>24349784000</v>
      </c>
      <c r="H1416" s="41"/>
      <c r="I1416" s="35"/>
      <c r="K1416" s="23"/>
    </row>
    <row r="1417" spans="1:11" ht="24" x14ac:dyDescent="0.25">
      <c r="A1417" s="48">
        <v>32</v>
      </c>
      <c r="B1417" s="48" t="s">
        <v>175</v>
      </c>
      <c r="C1417" s="57" t="s">
        <v>996</v>
      </c>
      <c r="D1417" s="50">
        <v>261</v>
      </c>
      <c r="E1417" s="50">
        <v>8423</v>
      </c>
      <c r="F1417" s="50">
        <v>21461759000</v>
      </c>
      <c r="G1417" s="50">
        <v>37201226000</v>
      </c>
      <c r="H1417" s="41"/>
      <c r="I1417" s="35"/>
      <c r="K1417" s="23"/>
    </row>
    <row r="1418" spans="1:11" x14ac:dyDescent="0.25">
      <c r="A1418" s="48">
        <v>32</v>
      </c>
      <c r="B1418" s="48" t="s">
        <v>175</v>
      </c>
      <c r="C1418" s="57" t="s">
        <v>997</v>
      </c>
      <c r="D1418" s="50">
        <v>111</v>
      </c>
      <c r="E1418" s="50">
        <v>3108</v>
      </c>
      <c r="F1418" s="50">
        <v>4669218000</v>
      </c>
      <c r="G1418" s="50">
        <v>7909784000</v>
      </c>
      <c r="H1418" s="41"/>
      <c r="I1418" s="35"/>
      <c r="K1418" s="23"/>
    </row>
    <row r="1419" spans="1:11" ht="24" x14ac:dyDescent="0.25">
      <c r="A1419" s="48">
        <v>33</v>
      </c>
      <c r="B1419" s="48" t="s">
        <v>175</v>
      </c>
      <c r="C1419" s="57" t="s">
        <v>998</v>
      </c>
      <c r="D1419" s="50">
        <v>423</v>
      </c>
      <c r="E1419" s="50">
        <v>5880</v>
      </c>
      <c r="F1419" s="50">
        <v>5416561000</v>
      </c>
      <c r="G1419" s="50">
        <v>9914919000</v>
      </c>
      <c r="H1419" s="41"/>
      <c r="I1419" s="35"/>
      <c r="K1419" s="23"/>
    </row>
    <row r="1420" spans="1:11" x14ac:dyDescent="0.25">
      <c r="A1420" s="48">
        <v>33</v>
      </c>
      <c r="B1420" s="48" t="s">
        <v>176</v>
      </c>
      <c r="C1420" s="57" t="s">
        <v>999</v>
      </c>
      <c r="D1420" s="50">
        <v>54</v>
      </c>
      <c r="E1420" s="50">
        <v>690</v>
      </c>
      <c r="F1420" s="50">
        <v>444987000</v>
      </c>
      <c r="G1420" s="50">
        <v>859107000</v>
      </c>
      <c r="H1420" s="41"/>
      <c r="I1420" s="35"/>
      <c r="K1420" s="23"/>
    </row>
    <row r="1421" spans="1:11" x14ac:dyDescent="0.25">
      <c r="A1421" s="48">
        <v>33</v>
      </c>
      <c r="B1421" s="48" t="s">
        <v>176</v>
      </c>
      <c r="C1421" s="57" t="s">
        <v>1013</v>
      </c>
      <c r="D1421" s="50">
        <v>23</v>
      </c>
      <c r="E1421" s="50">
        <v>332</v>
      </c>
      <c r="F1421" s="50">
        <v>509460000</v>
      </c>
      <c r="G1421" s="50">
        <v>931708000</v>
      </c>
      <c r="H1421" s="41"/>
      <c r="I1421" s="35"/>
      <c r="K1421" s="23"/>
    </row>
    <row r="1422" spans="1:11" x14ac:dyDescent="0.25">
      <c r="A1422" s="48">
        <v>33</v>
      </c>
      <c r="B1422" s="48" t="s">
        <v>177</v>
      </c>
      <c r="C1422" s="57" t="s">
        <v>1000</v>
      </c>
      <c r="D1422" s="50">
        <v>79</v>
      </c>
      <c r="E1422" s="50">
        <v>1338</v>
      </c>
      <c r="F1422" s="50">
        <v>909519000</v>
      </c>
      <c r="G1422" s="50">
        <v>1825361000</v>
      </c>
      <c r="H1422" s="41"/>
      <c r="I1422" s="35"/>
      <c r="K1422" s="23"/>
    </row>
    <row r="1423" spans="1:11" x14ac:dyDescent="0.25">
      <c r="A1423" s="48">
        <v>34</v>
      </c>
      <c r="B1423" s="48" t="s">
        <v>175</v>
      </c>
      <c r="C1423" s="57" t="s">
        <v>1001</v>
      </c>
      <c r="D1423" s="50">
        <v>11</v>
      </c>
      <c r="E1423" s="50">
        <v>21463</v>
      </c>
      <c r="F1423" s="50">
        <v>64498868000</v>
      </c>
      <c r="G1423" s="50">
        <v>162431037000</v>
      </c>
      <c r="H1423" s="41"/>
      <c r="I1423" s="35"/>
      <c r="K1423" s="23"/>
    </row>
    <row r="1424" spans="1:11" ht="36" x14ac:dyDescent="0.25">
      <c r="A1424" s="48">
        <v>34</v>
      </c>
      <c r="B1424" s="48" t="s">
        <v>176</v>
      </c>
      <c r="C1424" s="57" t="s">
        <v>1002</v>
      </c>
      <c r="D1424" s="50">
        <v>1711</v>
      </c>
      <c r="E1424" s="50">
        <v>48329</v>
      </c>
      <c r="F1424" s="50">
        <v>58759082000</v>
      </c>
      <c r="G1424" s="50">
        <v>112168183000</v>
      </c>
      <c r="H1424" s="41"/>
      <c r="I1424" s="35"/>
      <c r="K1424" s="23"/>
    </row>
    <row r="1425" spans="1:11" x14ac:dyDescent="0.25">
      <c r="A1425" s="48">
        <v>34</v>
      </c>
      <c r="B1425" s="48" t="s">
        <v>176</v>
      </c>
      <c r="C1425" s="57" t="s">
        <v>1003</v>
      </c>
      <c r="D1425" s="50">
        <v>493</v>
      </c>
      <c r="E1425" s="50">
        <v>7418</v>
      </c>
      <c r="F1425" s="50">
        <v>6507861000</v>
      </c>
      <c r="G1425" s="50">
        <v>13444904000</v>
      </c>
      <c r="H1425" s="41"/>
      <c r="I1425" s="35"/>
      <c r="K1425" s="23"/>
    </row>
    <row r="1426" spans="1:11" x14ac:dyDescent="0.25">
      <c r="A1426" s="48">
        <v>34</v>
      </c>
      <c r="B1426" s="48" t="s">
        <v>176</v>
      </c>
      <c r="C1426" s="57" t="s">
        <v>1004</v>
      </c>
      <c r="D1426" s="50">
        <v>983</v>
      </c>
      <c r="E1426" s="50">
        <v>7865</v>
      </c>
      <c r="F1426" s="50">
        <v>4173949000</v>
      </c>
      <c r="G1426" s="50">
        <v>8240383000</v>
      </c>
      <c r="H1426" s="41"/>
      <c r="I1426" s="35"/>
      <c r="K1426" s="23"/>
    </row>
    <row r="1427" spans="1:11" x14ac:dyDescent="0.25">
      <c r="A1427" s="48">
        <v>35</v>
      </c>
      <c r="B1427" s="48" t="s">
        <v>175</v>
      </c>
      <c r="C1427" s="57" t="s">
        <v>1005</v>
      </c>
      <c r="D1427" s="50">
        <v>326</v>
      </c>
      <c r="E1427" s="50">
        <v>10201</v>
      </c>
      <c r="F1427" s="50">
        <v>12333513000</v>
      </c>
      <c r="G1427" s="50">
        <v>23703792000</v>
      </c>
      <c r="H1427" s="41"/>
      <c r="I1427" s="35"/>
      <c r="K1427" s="23"/>
    </row>
    <row r="1428" spans="1:11" ht="24" x14ac:dyDescent="0.25">
      <c r="A1428" s="48">
        <v>35</v>
      </c>
      <c r="B1428" s="48" t="s">
        <v>176</v>
      </c>
      <c r="C1428" s="57" t="s">
        <v>1006</v>
      </c>
      <c r="D1428" s="50">
        <v>45</v>
      </c>
      <c r="E1428" s="50">
        <v>12834</v>
      </c>
      <c r="F1428" s="50">
        <v>8801735000</v>
      </c>
      <c r="G1428" s="50">
        <v>12696410000</v>
      </c>
      <c r="H1428" s="41"/>
      <c r="I1428" s="35"/>
      <c r="K1428" s="23"/>
    </row>
    <row r="1429" spans="1:11" x14ac:dyDescent="0.25">
      <c r="A1429" s="48">
        <v>35</v>
      </c>
      <c r="B1429" s="48" t="s">
        <v>177</v>
      </c>
      <c r="C1429" s="57" t="s">
        <v>1007</v>
      </c>
      <c r="D1429" s="50">
        <v>46</v>
      </c>
      <c r="E1429" s="50">
        <v>3177</v>
      </c>
      <c r="F1429" s="50">
        <v>1327501000</v>
      </c>
      <c r="G1429" s="50">
        <v>3030383000</v>
      </c>
      <c r="H1429" s="41"/>
      <c r="I1429" s="35"/>
      <c r="K1429" s="23"/>
    </row>
    <row r="1430" spans="1:11" x14ac:dyDescent="0.25">
      <c r="A1430" s="48">
        <v>35</v>
      </c>
      <c r="B1430" s="48" t="s">
        <v>102</v>
      </c>
      <c r="C1430" s="57" t="s">
        <v>1008</v>
      </c>
      <c r="D1430" s="50">
        <v>333</v>
      </c>
      <c r="E1430" s="50">
        <v>3798</v>
      </c>
      <c r="F1430" s="50">
        <v>2720480000</v>
      </c>
      <c r="G1430" s="50">
        <v>6180415000</v>
      </c>
      <c r="H1430" s="41"/>
      <c r="I1430" s="35"/>
      <c r="K1430" s="23"/>
    </row>
    <row r="1431" spans="1:11" ht="24" x14ac:dyDescent="0.25">
      <c r="A1431" s="48">
        <v>35</v>
      </c>
      <c r="B1431" s="48" t="s">
        <v>179</v>
      </c>
      <c r="C1431" s="57" t="s">
        <v>1009</v>
      </c>
      <c r="D1431" s="50">
        <v>44</v>
      </c>
      <c r="E1431" s="50">
        <v>291</v>
      </c>
      <c r="F1431" s="50">
        <v>140864000</v>
      </c>
      <c r="G1431" s="50">
        <v>283698000</v>
      </c>
      <c r="H1431" s="41"/>
      <c r="I1431" s="35"/>
      <c r="K1431" s="23"/>
    </row>
    <row r="1432" spans="1:11" ht="24" x14ac:dyDescent="0.25">
      <c r="A1432" s="48">
        <v>36</v>
      </c>
      <c r="B1432" s="48" t="s">
        <v>175</v>
      </c>
      <c r="C1432" s="57" t="s">
        <v>1010</v>
      </c>
      <c r="D1432" s="50">
        <v>6318</v>
      </c>
      <c r="E1432" s="50">
        <v>27759</v>
      </c>
      <c r="F1432" s="50">
        <v>10612443000</v>
      </c>
      <c r="G1432" s="50">
        <v>21717294000</v>
      </c>
      <c r="H1432" s="41"/>
      <c r="I1432" s="35"/>
      <c r="K1432" s="23"/>
    </row>
    <row r="1433" spans="1:11" ht="24" x14ac:dyDescent="0.25">
      <c r="A1433" s="48">
        <v>36</v>
      </c>
      <c r="B1433" s="48" t="s">
        <v>176</v>
      </c>
      <c r="C1433" s="57" t="s">
        <v>1011</v>
      </c>
      <c r="D1433" s="50">
        <v>658</v>
      </c>
      <c r="E1433" s="50">
        <v>5209</v>
      </c>
      <c r="F1433" s="50">
        <v>3118696000</v>
      </c>
      <c r="G1433" s="50">
        <v>6957420000</v>
      </c>
      <c r="H1433" s="41"/>
      <c r="I1433" s="35"/>
      <c r="K1433" s="23"/>
    </row>
    <row r="1434" spans="1:11" x14ac:dyDescent="0.25">
      <c r="A1434" s="48">
        <v>36</v>
      </c>
      <c r="B1434" s="48" t="s">
        <v>177</v>
      </c>
      <c r="C1434" s="57" t="s">
        <v>1012</v>
      </c>
      <c r="D1434" s="50">
        <v>83</v>
      </c>
      <c r="E1434" s="50">
        <v>1273</v>
      </c>
      <c r="F1434" s="50">
        <v>1821171000</v>
      </c>
      <c r="G1434" s="50">
        <v>5356421000</v>
      </c>
      <c r="H1434" s="41"/>
      <c r="I1434" s="35"/>
      <c r="K1434" s="23"/>
    </row>
    <row r="1435" spans="1:11" x14ac:dyDescent="0.25">
      <c r="A1435" s="48">
        <v>36</v>
      </c>
      <c r="B1435" s="48" t="s">
        <v>178</v>
      </c>
      <c r="C1435" s="57" t="s">
        <v>1014</v>
      </c>
      <c r="D1435" s="50">
        <v>152</v>
      </c>
      <c r="E1435" s="50">
        <v>937</v>
      </c>
      <c r="F1435" s="50">
        <v>468798000</v>
      </c>
      <c r="G1435" s="50">
        <v>635291000</v>
      </c>
      <c r="H1435" s="41"/>
      <c r="I1435" s="35"/>
      <c r="K1435" s="23"/>
    </row>
    <row r="1436" spans="1:11" x14ac:dyDescent="0.25">
      <c r="A1436" s="48">
        <v>36</v>
      </c>
      <c r="B1436" s="48" t="s">
        <v>178</v>
      </c>
      <c r="C1436" s="57" t="s">
        <v>1015</v>
      </c>
      <c r="D1436" s="50">
        <v>55</v>
      </c>
      <c r="E1436" s="50">
        <v>365</v>
      </c>
      <c r="F1436" s="50">
        <v>177139000</v>
      </c>
      <c r="G1436" s="50">
        <v>348633000</v>
      </c>
      <c r="H1436" s="41"/>
      <c r="I1436" s="35"/>
      <c r="K1436" s="23"/>
    </row>
    <row r="1437" spans="1:11" x14ac:dyDescent="0.25">
      <c r="A1437" s="48">
        <v>36</v>
      </c>
      <c r="B1437" s="48" t="s">
        <v>178</v>
      </c>
      <c r="C1437" s="57" t="s">
        <v>1016</v>
      </c>
      <c r="D1437" s="50">
        <v>132</v>
      </c>
      <c r="E1437" s="50">
        <v>1098</v>
      </c>
      <c r="F1437" s="50">
        <v>749881000</v>
      </c>
      <c r="G1437" s="50">
        <v>1502916000</v>
      </c>
      <c r="H1437" s="41"/>
      <c r="I1437" s="35"/>
      <c r="K1437" s="23"/>
    </row>
    <row r="1438" spans="1:11" x14ac:dyDescent="0.25">
      <c r="A1438" s="48">
        <v>36</v>
      </c>
      <c r="B1438" s="48" t="s">
        <v>178</v>
      </c>
      <c r="C1438" s="57" t="s">
        <v>1017</v>
      </c>
      <c r="D1438" s="50">
        <v>20</v>
      </c>
      <c r="E1438" s="50">
        <v>1296</v>
      </c>
      <c r="F1438" s="50">
        <v>1674478000</v>
      </c>
      <c r="G1438" s="50">
        <v>2802456000</v>
      </c>
      <c r="H1438" s="41"/>
      <c r="I1438" s="35"/>
      <c r="K1438" s="23"/>
    </row>
    <row r="1439" spans="1:11" x14ac:dyDescent="0.25">
      <c r="A1439" s="48">
        <v>36</v>
      </c>
      <c r="B1439" s="48" t="s">
        <v>178</v>
      </c>
      <c r="C1439" s="57" t="s">
        <v>1018</v>
      </c>
      <c r="D1439" s="50">
        <v>478</v>
      </c>
      <c r="E1439" s="50">
        <v>1908</v>
      </c>
      <c r="F1439" s="50">
        <v>918364000</v>
      </c>
      <c r="G1439" s="50">
        <v>1877244000</v>
      </c>
      <c r="H1439" s="41"/>
      <c r="I1439" s="35"/>
      <c r="K1439" s="23"/>
    </row>
    <row r="1440" spans="1:11" x14ac:dyDescent="0.25">
      <c r="A1440" s="48">
        <v>36</v>
      </c>
      <c r="B1440" s="48" t="s">
        <v>178</v>
      </c>
      <c r="C1440" s="57" t="s">
        <v>1019</v>
      </c>
      <c r="D1440" s="50">
        <v>239</v>
      </c>
      <c r="E1440" s="50">
        <v>1126</v>
      </c>
      <c r="F1440" s="50">
        <v>477108000</v>
      </c>
      <c r="G1440" s="50">
        <v>925197000</v>
      </c>
      <c r="H1440" s="41"/>
      <c r="I1440" s="35"/>
      <c r="K1440" s="23"/>
    </row>
    <row r="1441" spans="1:11" ht="24" x14ac:dyDescent="0.25">
      <c r="A1441" s="48">
        <v>36</v>
      </c>
      <c r="B1441" s="48" t="s">
        <v>178</v>
      </c>
      <c r="C1441" s="57" t="s">
        <v>1020</v>
      </c>
      <c r="D1441" s="50">
        <v>592</v>
      </c>
      <c r="E1441" s="50">
        <v>3343</v>
      </c>
      <c r="F1441" s="50">
        <v>2137221000</v>
      </c>
      <c r="G1441" s="50">
        <v>4111495000</v>
      </c>
      <c r="H1441" s="41"/>
      <c r="I1441" s="35"/>
      <c r="K1441" s="23"/>
    </row>
    <row r="1442" spans="1:11" x14ac:dyDescent="0.25">
      <c r="H1442" s="41"/>
      <c r="I1442" s="35"/>
    </row>
    <row r="1443" spans="1:11" ht="15.75" thickBot="1" x14ac:dyDescent="0.3">
      <c r="A1443" s="49"/>
      <c r="B1443" s="49"/>
      <c r="C1443" s="58"/>
      <c r="D1443" s="49"/>
      <c r="E1443" s="49"/>
      <c r="F1443" s="49"/>
      <c r="G1443" s="49"/>
      <c r="H1443" s="40"/>
      <c r="I1443" s="35"/>
    </row>
    <row r="1444" spans="1:11" ht="15.75" thickTop="1" x14ac:dyDescent="0.25">
      <c r="H1444" s="41"/>
      <c r="I1444" s="35"/>
    </row>
    <row r="1445" spans="1:11" x14ac:dyDescent="0.25">
      <c r="A1445" s="108" t="s">
        <v>1022</v>
      </c>
      <c r="H1445" s="41"/>
      <c r="I1445" s="35"/>
    </row>
    <row r="1446" spans="1:11" x14ac:dyDescent="0.25">
      <c r="H1446" s="41"/>
      <c r="I1446" s="35"/>
    </row>
    <row r="1447" spans="1:11" ht="15" customHeight="1" x14ac:dyDescent="0.25">
      <c r="A1447" s="153"/>
      <c r="B1447" s="153"/>
      <c r="C1447" s="153"/>
      <c r="D1447" s="154" t="s">
        <v>1224</v>
      </c>
      <c r="E1447" s="154" t="s">
        <v>15</v>
      </c>
      <c r="F1447" s="152" t="s">
        <v>1231</v>
      </c>
      <c r="G1447" s="152" t="s">
        <v>1232</v>
      </c>
      <c r="I1447" s="35"/>
    </row>
    <row r="1448" spans="1:11" x14ac:dyDescent="0.25">
      <c r="A1448" s="153"/>
      <c r="B1448" s="153"/>
      <c r="C1448" s="153"/>
      <c r="D1448" s="154"/>
      <c r="E1448" s="154"/>
      <c r="F1448" s="152"/>
      <c r="G1448" s="152"/>
      <c r="I1448" s="35"/>
    </row>
    <row r="1449" spans="1:11" x14ac:dyDescent="0.25">
      <c r="A1449" s="153"/>
      <c r="B1449" s="153"/>
      <c r="C1449" s="153"/>
      <c r="D1449" s="154"/>
      <c r="E1449" s="154"/>
      <c r="F1449" s="152"/>
      <c r="G1449" s="152"/>
      <c r="I1449" s="35"/>
    </row>
    <row r="1450" spans="1:11" x14ac:dyDescent="0.25">
      <c r="A1450" s="153"/>
      <c r="B1450" s="153"/>
      <c r="C1450" s="153"/>
      <c r="D1450" s="154"/>
      <c r="E1450" s="154"/>
      <c r="F1450" s="152"/>
      <c r="G1450" s="152"/>
      <c r="I1450" s="35"/>
    </row>
    <row r="1451" spans="1:11" ht="36" x14ac:dyDescent="0.25">
      <c r="A1451" s="48">
        <v>15</v>
      </c>
      <c r="B1451" s="48" t="s">
        <v>175</v>
      </c>
      <c r="C1451" s="57" t="s">
        <v>1023</v>
      </c>
      <c r="D1451" s="55">
        <v>466</v>
      </c>
      <c r="E1451" s="55">
        <v>27891</v>
      </c>
      <c r="F1451" s="50">
        <v>512363126</v>
      </c>
      <c r="G1451" s="55">
        <v>2769013206</v>
      </c>
      <c r="H1451" s="41"/>
      <c r="I1451" s="35"/>
    </row>
    <row r="1452" spans="1:11" x14ac:dyDescent="0.25">
      <c r="A1452" s="48">
        <v>15</v>
      </c>
      <c r="B1452" s="48" t="s">
        <v>175</v>
      </c>
      <c r="C1452" s="57" t="s">
        <v>1024</v>
      </c>
      <c r="D1452" s="55">
        <v>75</v>
      </c>
      <c r="E1452" s="55">
        <v>6949</v>
      </c>
      <c r="F1452" s="50">
        <v>157952317</v>
      </c>
      <c r="G1452" s="55">
        <v>678898596</v>
      </c>
      <c r="H1452" s="41"/>
      <c r="I1452" s="35"/>
    </row>
    <row r="1453" spans="1:11" x14ac:dyDescent="0.25">
      <c r="A1453" s="48">
        <v>15</v>
      </c>
      <c r="B1453" s="48" t="s">
        <v>175</v>
      </c>
      <c r="C1453" s="57" t="s">
        <v>1025</v>
      </c>
      <c r="D1453" s="55">
        <v>538</v>
      </c>
      <c r="E1453" s="55">
        <v>13407</v>
      </c>
      <c r="F1453" s="50">
        <v>321468985</v>
      </c>
      <c r="G1453" s="55">
        <v>1159477609</v>
      </c>
      <c r="H1453" s="41"/>
      <c r="I1453" s="35"/>
    </row>
    <row r="1454" spans="1:11" x14ac:dyDescent="0.25">
      <c r="A1454" s="48">
        <v>15</v>
      </c>
      <c r="B1454" s="48" t="s">
        <v>176</v>
      </c>
      <c r="C1454" s="57" t="s">
        <v>1026</v>
      </c>
      <c r="D1454" s="55">
        <v>122</v>
      </c>
      <c r="E1454" s="55">
        <v>6920</v>
      </c>
      <c r="F1454" s="50">
        <v>100546305</v>
      </c>
      <c r="G1454" s="55">
        <v>463543612</v>
      </c>
      <c r="H1454" s="41"/>
      <c r="I1454" s="35"/>
    </row>
    <row r="1455" spans="1:11" ht="72" x14ac:dyDescent="0.25">
      <c r="A1455" s="48">
        <v>15</v>
      </c>
      <c r="B1455" s="48" t="s">
        <v>177</v>
      </c>
      <c r="C1455" s="57" t="s">
        <v>1027</v>
      </c>
      <c r="D1455" s="55">
        <v>552</v>
      </c>
      <c r="E1455" s="55">
        <v>16630</v>
      </c>
      <c r="F1455" s="50">
        <v>483451189</v>
      </c>
      <c r="G1455" s="55">
        <v>1164809872</v>
      </c>
      <c r="H1455" s="41"/>
      <c r="I1455" s="35"/>
    </row>
    <row r="1456" spans="1:11" x14ac:dyDescent="0.25">
      <c r="A1456" s="48">
        <v>15</v>
      </c>
      <c r="B1456" s="48" t="s">
        <v>102</v>
      </c>
      <c r="C1456" s="57" t="s">
        <v>1028</v>
      </c>
      <c r="D1456" s="55">
        <v>87</v>
      </c>
      <c r="E1456" s="55">
        <v>5653</v>
      </c>
      <c r="F1456" s="50">
        <v>363511559</v>
      </c>
      <c r="G1456" s="55">
        <v>2909199814</v>
      </c>
      <c r="H1456" s="41"/>
      <c r="I1456" s="35"/>
    </row>
    <row r="1457" spans="1:9" ht="36" x14ac:dyDescent="0.25">
      <c r="A1457" s="48">
        <v>15</v>
      </c>
      <c r="B1457" s="48" t="s">
        <v>178</v>
      </c>
      <c r="C1457" s="57" t="s">
        <v>1029</v>
      </c>
      <c r="D1457" s="55">
        <v>738</v>
      </c>
      <c r="E1457" s="55">
        <v>21736</v>
      </c>
      <c r="F1457" s="50">
        <v>843896464</v>
      </c>
      <c r="G1457" s="55">
        <v>2767822458</v>
      </c>
      <c r="H1457" s="41"/>
      <c r="I1457" s="35"/>
    </row>
    <row r="1458" spans="1:9" x14ac:dyDescent="0.25">
      <c r="A1458" s="48">
        <v>15</v>
      </c>
      <c r="B1458" s="48" t="s">
        <v>179</v>
      </c>
      <c r="C1458" s="57" t="s">
        <v>869</v>
      </c>
      <c r="D1458" s="55">
        <v>104</v>
      </c>
      <c r="E1458" s="55">
        <v>6368</v>
      </c>
      <c r="F1458" s="50">
        <v>273847804</v>
      </c>
      <c r="G1458" s="55">
        <v>990980645</v>
      </c>
      <c r="H1458" s="41"/>
      <c r="I1458" s="35"/>
    </row>
    <row r="1459" spans="1:9" x14ac:dyDescent="0.25">
      <c r="A1459" s="48">
        <v>15</v>
      </c>
      <c r="B1459" s="48" t="s">
        <v>179</v>
      </c>
      <c r="C1459" s="57" t="s">
        <v>1030</v>
      </c>
      <c r="D1459" s="55">
        <v>62</v>
      </c>
      <c r="E1459" s="55">
        <v>1621</v>
      </c>
      <c r="F1459" s="50">
        <v>67548950</v>
      </c>
      <c r="G1459" s="55">
        <v>214559057</v>
      </c>
      <c r="H1459" s="41"/>
      <c r="I1459" s="35"/>
    </row>
    <row r="1460" spans="1:9" ht="24" x14ac:dyDescent="0.25">
      <c r="A1460" s="48">
        <v>15</v>
      </c>
      <c r="B1460" s="48" t="s">
        <v>179</v>
      </c>
      <c r="C1460" s="57" t="s">
        <v>1031</v>
      </c>
      <c r="D1460" s="55">
        <v>52</v>
      </c>
      <c r="E1460" s="55">
        <v>1006</v>
      </c>
      <c r="F1460" s="50">
        <v>24296609</v>
      </c>
      <c r="G1460" s="55">
        <v>83273647</v>
      </c>
      <c r="H1460" s="41"/>
      <c r="I1460" s="35"/>
    </row>
    <row r="1461" spans="1:9" x14ac:dyDescent="0.25">
      <c r="A1461" s="48">
        <v>15</v>
      </c>
      <c r="B1461" s="48" t="s">
        <v>179</v>
      </c>
      <c r="C1461" s="57" t="s">
        <v>1032</v>
      </c>
      <c r="D1461" s="55">
        <v>14</v>
      </c>
      <c r="E1461" s="55">
        <v>1116</v>
      </c>
      <c r="F1461" s="50">
        <v>56947500</v>
      </c>
      <c r="G1461" s="55">
        <v>181868282</v>
      </c>
      <c r="H1461" s="41"/>
      <c r="I1461" s="35"/>
    </row>
    <row r="1462" spans="1:9" x14ac:dyDescent="0.25">
      <c r="A1462" s="48">
        <v>15</v>
      </c>
      <c r="B1462" s="48" t="s">
        <v>180</v>
      </c>
      <c r="C1462" s="57" t="s">
        <v>873</v>
      </c>
      <c r="D1462" s="55">
        <v>162</v>
      </c>
      <c r="E1462" s="55">
        <v>13327</v>
      </c>
      <c r="F1462" s="50">
        <v>299952005</v>
      </c>
      <c r="G1462" s="55">
        <v>698539562</v>
      </c>
      <c r="H1462" s="41"/>
      <c r="I1462" s="35"/>
    </row>
    <row r="1463" spans="1:9" ht="24" x14ac:dyDescent="0.25">
      <c r="A1463" s="48">
        <v>15</v>
      </c>
      <c r="B1463" s="48" t="s">
        <v>180</v>
      </c>
      <c r="C1463" s="57" t="s">
        <v>1033</v>
      </c>
      <c r="D1463" s="55">
        <v>903</v>
      </c>
      <c r="E1463" s="55">
        <v>20090</v>
      </c>
      <c r="F1463" s="50">
        <v>317873377</v>
      </c>
      <c r="G1463" s="55">
        <v>745235174</v>
      </c>
      <c r="H1463" s="41"/>
      <c r="I1463" s="35"/>
    </row>
    <row r="1464" spans="1:9" ht="24" x14ac:dyDescent="0.25">
      <c r="A1464" s="48">
        <v>15</v>
      </c>
      <c r="B1464" s="48" t="s">
        <v>180</v>
      </c>
      <c r="C1464" s="57" t="s">
        <v>1033</v>
      </c>
      <c r="D1464" s="55">
        <v>11575</v>
      </c>
      <c r="E1464" s="55">
        <v>39950</v>
      </c>
      <c r="F1464" s="50">
        <v>310679319</v>
      </c>
      <c r="G1464" s="55">
        <v>825150630</v>
      </c>
      <c r="H1464" s="41"/>
      <c r="I1464" s="35"/>
    </row>
    <row r="1465" spans="1:9" x14ac:dyDescent="0.25">
      <c r="A1465" s="48">
        <v>15</v>
      </c>
      <c r="B1465" s="48" t="s">
        <v>181</v>
      </c>
      <c r="C1465" s="57" t="s">
        <v>1034</v>
      </c>
      <c r="D1465" s="55">
        <v>24</v>
      </c>
      <c r="E1465" s="55">
        <v>8338</v>
      </c>
      <c r="F1465" s="50">
        <v>183562407</v>
      </c>
      <c r="G1465" s="55">
        <v>442776050</v>
      </c>
      <c r="H1465" s="41"/>
      <c r="I1465" s="35"/>
    </row>
    <row r="1466" spans="1:9" x14ac:dyDescent="0.25">
      <c r="A1466" s="48">
        <v>15</v>
      </c>
      <c r="B1466" s="48" t="s">
        <v>182</v>
      </c>
      <c r="C1466" s="57" t="s">
        <v>1035</v>
      </c>
      <c r="D1466" s="55">
        <v>169</v>
      </c>
      <c r="E1466" s="55">
        <v>8862</v>
      </c>
      <c r="F1466" s="50">
        <v>277897601</v>
      </c>
      <c r="G1466" s="55">
        <v>781557066</v>
      </c>
      <c r="H1466" s="41"/>
      <c r="I1466" s="35"/>
    </row>
    <row r="1467" spans="1:9" x14ac:dyDescent="0.25">
      <c r="A1467" s="48">
        <v>15</v>
      </c>
      <c r="B1467" s="48" t="s">
        <v>183</v>
      </c>
      <c r="C1467" s="57" t="s">
        <v>875</v>
      </c>
      <c r="D1467" s="55">
        <v>1681</v>
      </c>
      <c r="E1467" s="55">
        <v>6551</v>
      </c>
      <c r="F1467" s="50">
        <v>100665626</v>
      </c>
      <c r="G1467" s="55">
        <v>256209878</v>
      </c>
      <c r="H1467" s="41"/>
      <c r="I1467" s="35"/>
    </row>
    <row r="1468" spans="1:9" x14ac:dyDescent="0.25">
      <c r="A1468" s="48">
        <v>15</v>
      </c>
      <c r="B1468" s="48" t="s">
        <v>183</v>
      </c>
      <c r="C1468" s="57" t="s">
        <v>876</v>
      </c>
      <c r="D1468" s="55">
        <v>128</v>
      </c>
      <c r="E1468" s="55">
        <v>2837</v>
      </c>
      <c r="F1468" s="50">
        <v>79047021</v>
      </c>
      <c r="G1468" s="55">
        <v>171795525</v>
      </c>
      <c r="H1468" s="41"/>
      <c r="I1468" s="35"/>
    </row>
    <row r="1469" spans="1:9" ht="24" x14ac:dyDescent="0.25">
      <c r="A1469" s="48">
        <v>15</v>
      </c>
      <c r="B1469" s="48" t="s">
        <v>184</v>
      </c>
      <c r="C1469" s="57" t="s">
        <v>1036</v>
      </c>
      <c r="D1469" s="55">
        <v>127</v>
      </c>
      <c r="E1469" s="55">
        <v>2515</v>
      </c>
      <c r="F1469" s="50">
        <v>107669445</v>
      </c>
      <c r="G1469" s="55">
        <v>259709053</v>
      </c>
      <c r="H1469" s="41"/>
      <c r="I1469" s="35"/>
    </row>
    <row r="1470" spans="1:9" x14ac:dyDescent="0.25">
      <c r="A1470" s="48">
        <v>15</v>
      </c>
      <c r="B1470" s="48" t="s">
        <v>184</v>
      </c>
      <c r="C1470" s="57" t="s">
        <v>1037</v>
      </c>
      <c r="D1470" s="55">
        <v>44</v>
      </c>
      <c r="E1470" s="55">
        <v>1071</v>
      </c>
      <c r="F1470" s="50">
        <v>15492237</v>
      </c>
      <c r="G1470" s="55">
        <v>46699884</v>
      </c>
      <c r="H1470" s="41"/>
      <c r="I1470" s="35"/>
    </row>
    <row r="1471" spans="1:9" x14ac:dyDescent="0.25">
      <c r="A1471" s="48">
        <v>15</v>
      </c>
      <c r="B1471" s="48" t="s">
        <v>184</v>
      </c>
      <c r="C1471" s="57" t="s">
        <v>1038</v>
      </c>
      <c r="D1471" s="55">
        <v>59</v>
      </c>
      <c r="E1471" s="55">
        <v>2365</v>
      </c>
      <c r="F1471" s="50">
        <v>98723432</v>
      </c>
      <c r="G1471" s="55">
        <v>277293516</v>
      </c>
      <c r="H1471" s="41"/>
      <c r="I1471" s="35"/>
    </row>
    <row r="1472" spans="1:9" x14ac:dyDescent="0.25">
      <c r="A1472" s="48">
        <v>15</v>
      </c>
      <c r="B1472" s="48" t="s">
        <v>185</v>
      </c>
      <c r="C1472" s="57" t="s">
        <v>1039</v>
      </c>
      <c r="D1472" s="55">
        <v>20</v>
      </c>
      <c r="E1472" s="55">
        <v>1183</v>
      </c>
      <c r="F1472" s="50">
        <v>169405761</v>
      </c>
      <c r="G1472" s="55">
        <v>330768886</v>
      </c>
      <c r="H1472" s="41"/>
      <c r="I1472" s="35"/>
    </row>
    <row r="1473" spans="1:9" ht="24" x14ac:dyDescent="0.25">
      <c r="A1473" s="48">
        <v>15</v>
      </c>
      <c r="B1473" s="48" t="s">
        <v>185</v>
      </c>
      <c r="C1473" s="57" t="s">
        <v>1040</v>
      </c>
      <c r="D1473" s="55">
        <v>26</v>
      </c>
      <c r="E1473" s="55">
        <v>1218</v>
      </c>
      <c r="F1473" s="50">
        <v>43377975</v>
      </c>
      <c r="G1473" s="55">
        <v>174216786</v>
      </c>
      <c r="H1473" s="41"/>
      <c r="I1473" s="35"/>
    </row>
    <row r="1474" spans="1:9" x14ac:dyDescent="0.25">
      <c r="A1474" s="48">
        <v>15</v>
      </c>
      <c r="B1474" s="48" t="s">
        <v>1168</v>
      </c>
      <c r="C1474" s="57" t="s">
        <v>882</v>
      </c>
      <c r="D1474" s="55">
        <v>674</v>
      </c>
      <c r="E1474" s="55">
        <v>13405</v>
      </c>
      <c r="F1474" s="50">
        <v>470986268</v>
      </c>
      <c r="G1474" s="55">
        <v>1449649979</v>
      </c>
      <c r="H1474" s="41"/>
      <c r="I1474" s="35"/>
    </row>
    <row r="1475" spans="1:9" x14ac:dyDescent="0.25">
      <c r="A1475" s="48">
        <v>15</v>
      </c>
      <c r="B1475" s="48" t="s">
        <v>1169</v>
      </c>
      <c r="C1475" s="57" t="s">
        <v>1041</v>
      </c>
      <c r="D1475" s="55">
        <v>18</v>
      </c>
      <c r="E1475" s="55">
        <v>3925</v>
      </c>
      <c r="F1475" s="50">
        <v>295314549</v>
      </c>
      <c r="G1475" s="55">
        <v>564274793</v>
      </c>
      <c r="H1475" s="41"/>
      <c r="I1475" s="35"/>
    </row>
    <row r="1476" spans="1:9" x14ac:dyDescent="0.25">
      <c r="A1476" s="48">
        <v>15</v>
      </c>
      <c r="B1476" s="48" t="s">
        <v>186</v>
      </c>
      <c r="C1476" s="57" t="s">
        <v>887</v>
      </c>
      <c r="D1476" s="55">
        <v>157</v>
      </c>
      <c r="E1476" s="55">
        <v>2579</v>
      </c>
      <c r="F1476" s="50">
        <v>83666843</v>
      </c>
      <c r="G1476" s="55">
        <v>411831683</v>
      </c>
      <c r="H1476" s="41"/>
      <c r="I1476" s="35"/>
    </row>
    <row r="1477" spans="1:9" x14ac:dyDescent="0.25">
      <c r="A1477" s="48">
        <v>15</v>
      </c>
      <c r="B1477" s="48" t="s">
        <v>186</v>
      </c>
      <c r="C1477" s="57" t="s">
        <v>1042</v>
      </c>
      <c r="D1477" s="55">
        <v>290</v>
      </c>
      <c r="E1477" s="55">
        <v>6002</v>
      </c>
      <c r="F1477" s="50">
        <v>337403870</v>
      </c>
      <c r="G1477" s="55">
        <v>776806106</v>
      </c>
      <c r="H1477" s="41"/>
      <c r="I1477" s="35"/>
    </row>
    <row r="1478" spans="1:9" x14ac:dyDescent="0.25">
      <c r="A1478" s="48">
        <v>15</v>
      </c>
      <c r="B1478" s="48" t="s">
        <v>186</v>
      </c>
      <c r="C1478" s="57" t="s">
        <v>1043</v>
      </c>
      <c r="D1478" s="55">
        <v>2214</v>
      </c>
      <c r="E1478" s="55">
        <v>13348</v>
      </c>
      <c r="F1478" s="50">
        <v>250762364</v>
      </c>
      <c r="G1478" s="55">
        <v>458530042</v>
      </c>
      <c r="H1478" s="41"/>
      <c r="I1478" s="35"/>
    </row>
    <row r="1479" spans="1:9" x14ac:dyDescent="0.25">
      <c r="A1479" s="48">
        <v>15</v>
      </c>
      <c r="B1479" s="48" t="s">
        <v>186</v>
      </c>
      <c r="C1479" s="57" t="s">
        <v>1044</v>
      </c>
      <c r="D1479" s="55">
        <v>57</v>
      </c>
      <c r="E1479" s="55">
        <v>10306</v>
      </c>
      <c r="F1479" s="50">
        <v>674195686</v>
      </c>
      <c r="G1479" s="55">
        <v>1579278281</v>
      </c>
      <c r="H1479" s="41"/>
      <c r="I1479" s="35"/>
    </row>
    <row r="1480" spans="1:9" ht="24" x14ac:dyDescent="0.25">
      <c r="A1480" s="48">
        <v>15</v>
      </c>
      <c r="B1480" s="48" t="s">
        <v>186</v>
      </c>
      <c r="C1480" s="57" t="s">
        <v>1045</v>
      </c>
      <c r="D1480" s="55">
        <v>317</v>
      </c>
      <c r="E1480" s="55">
        <v>2615</v>
      </c>
      <c r="F1480" s="50">
        <v>107541775</v>
      </c>
      <c r="G1480" s="55">
        <v>262680274</v>
      </c>
      <c r="H1480" s="41"/>
      <c r="I1480" s="35"/>
    </row>
    <row r="1481" spans="1:9" x14ac:dyDescent="0.25">
      <c r="A1481" s="48">
        <v>16</v>
      </c>
      <c r="B1481" s="48" t="s">
        <v>175</v>
      </c>
      <c r="C1481" s="57" t="s">
        <v>667</v>
      </c>
      <c r="D1481" s="55">
        <v>10</v>
      </c>
      <c r="E1481" s="55">
        <v>2513</v>
      </c>
      <c r="F1481" s="50">
        <v>60954036</v>
      </c>
      <c r="G1481" s="55">
        <v>256152567</v>
      </c>
      <c r="H1481" s="41"/>
      <c r="I1481" s="35"/>
    </row>
    <row r="1482" spans="1:9" x14ac:dyDescent="0.25">
      <c r="A1482" s="48">
        <v>16</v>
      </c>
      <c r="B1482" s="48" t="s">
        <v>175</v>
      </c>
      <c r="C1482" s="57" t="s">
        <v>1046</v>
      </c>
      <c r="D1482" s="55">
        <v>15</v>
      </c>
      <c r="E1482" s="55">
        <v>3364</v>
      </c>
      <c r="F1482" s="50">
        <v>1765947989</v>
      </c>
      <c r="G1482" s="55">
        <v>2085410138</v>
      </c>
      <c r="H1482" s="41"/>
      <c r="I1482" s="35"/>
    </row>
    <row r="1483" spans="1:9" ht="24" x14ac:dyDescent="0.25">
      <c r="A1483" s="48">
        <v>17</v>
      </c>
      <c r="B1483" s="48" t="s">
        <v>175</v>
      </c>
      <c r="C1483" s="57" t="s">
        <v>1057</v>
      </c>
      <c r="D1483" s="55">
        <v>82</v>
      </c>
      <c r="E1483" s="55">
        <v>2176</v>
      </c>
      <c r="F1483" s="50">
        <v>71053906</v>
      </c>
      <c r="G1483" s="55">
        <v>217142077</v>
      </c>
      <c r="H1483" s="41"/>
      <c r="I1483" s="35"/>
    </row>
    <row r="1484" spans="1:9" x14ac:dyDescent="0.25">
      <c r="A1484" s="48">
        <v>17</v>
      </c>
      <c r="B1484" s="48" t="s">
        <v>175</v>
      </c>
      <c r="C1484" s="57" t="s">
        <v>1058</v>
      </c>
      <c r="D1484" s="55">
        <v>14</v>
      </c>
      <c r="E1484" s="55">
        <v>511</v>
      </c>
      <c r="F1484" s="50">
        <v>12121155</v>
      </c>
      <c r="G1484" s="55">
        <v>25164682</v>
      </c>
      <c r="H1484" s="41"/>
      <c r="I1484" s="35"/>
    </row>
    <row r="1485" spans="1:9" x14ac:dyDescent="0.25">
      <c r="A1485" s="48">
        <v>17</v>
      </c>
      <c r="B1485" s="48" t="s">
        <v>175</v>
      </c>
      <c r="C1485" s="57" t="s">
        <v>1059</v>
      </c>
      <c r="D1485" s="55">
        <v>203</v>
      </c>
      <c r="E1485" s="55">
        <v>10237</v>
      </c>
      <c r="F1485" s="50">
        <v>228345481</v>
      </c>
      <c r="G1485" s="55">
        <v>578385101</v>
      </c>
      <c r="H1485" s="41"/>
      <c r="I1485" s="35"/>
    </row>
    <row r="1486" spans="1:9" ht="24" x14ac:dyDescent="0.25">
      <c r="A1486" s="48">
        <v>17</v>
      </c>
      <c r="B1486" s="48" t="s">
        <v>175</v>
      </c>
      <c r="C1486" s="57" t="s">
        <v>1060</v>
      </c>
      <c r="D1486" s="55">
        <v>495</v>
      </c>
      <c r="E1486" s="55">
        <v>15397</v>
      </c>
      <c r="F1486" s="50">
        <v>408018709</v>
      </c>
      <c r="G1486" s="55">
        <v>1048607284</v>
      </c>
      <c r="H1486" s="41"/>
      <c r="I1486" s="35"/>
    </row>
    <row r="1487" spans="1:9" x14ac:dyDescent="0.25">
      <c r="A1487" s="48">
        <v>17</v>
      </c>
      <c r="B1487" s="48" t="s">
        <v>175</v>
      </c>
      <c r="C1487" s="57" t="s">
        <v>1061</v>
      </c>
      <c r="D1487" s="55">
        <v>466</v>
      </c>
      <c r="E1487" s="55">
        <v>5531</v>
      </c>
      <c r="F1487" s="50">
        <v>128798714</v>
      </c>
      <c r="G1487" s="55">
        <v>373605061</v>
      </c>
      <c r="H1487" s="41"/>
      <c r="I1487" s="35"/>
    </row>
    <row r="1488" spans="1:9" x14ac:dyDescent="0.25">
      <c r="A1488" s="48">
        <v>17</v>
      </c>
      <c r="B1488" s="48" t="s">
        <v>175</v>
      </c>
      <c r="C1488" s="57" t="s">
        <v>1062</v>
      </c>
      <c r="D1488" s="55">
        <v>385</v>
      </c>
      <c r="E1488" s="55">
        <v>7798</v>
      </c>
      <c r="F1488" s="50">
        <v>177613054</v>
      </c>
      <c r="G1488" s="55">
        <v>462168290</v>
      </c>
      <c r="H1488" s="41"/>
      <c r="I1488" s="35"/>
    </row>
    <row r="1489" spans="1:9" ht="24" x14ac:dyDescent="0.25">
      <c r="A1489" s="48">
        <v>17</v>
      </c>
      <c r="B1489" s="48" t="s">
        <v>176</v>
      </c>
      <c r="C1489" s="57" t="s">
        <v>1053</v>
      </c>
      <c r="D1489" s="55">
        <v>609</v>
      </c>
      <c r="E1489" s="55">
        <v>5415</v>
      </c>
      <c r="F1489" s="50">
        <v>107782627</v>
      </c>
      <c r="G1489" s="55">
        <v>308834232</v>
      </c>
      <c r="H1489" s="41"/>
      <c r="I1489" s="35"/>
    </row>
    <row r="1490" spans="1:9" x14ac:dyDescent="0.25">
      <c r="A1490" s="48">
        <v>17</v>
      </c>
      <c r="B1490" s="48" t="s">
        <v>176</v>
      </c>
      <c r="C1490" s="57" t="s">
        <v>1056</v>
      </c>
      <c r="D1490" s="55">
        <v>47</v>
      </c>
      <c r="E1490" s="55">
        <v>956</v>
      </c>
      <c r="F1490" s="50">
        <v>17897386</v>
      </c>
      <c r="G1490" s="55">
        <v>65682785</v>
      </c>
      <c r="H1490" s="41"/>
      <c r="I1490" s="35"/>
    </row>
    <row r="1491" spans="1:9" x14ac:dyDescent="0.25">
      <c r="A1491" s="48">
        <v>17</v>
      </c>
      <c r="B1491" s="48" t="s">
        <v>176</v>
      </c>
      <c r="C1491" s="57" t="s">
        <v>1056</v>
      </c>
      <c r="D1491" s="55">
        <v>25</v>
      </c>
      <c r="E1491" s="55">
        <v>530</v>
      </c>
      <c r="F1491" s="50">
        <v>9079621</v>
      </c>
      <c r="G1491" s="55">
        <v>22194027</v>
      </c>
      <c r="H1491" s="41"/>
      <c r="I1491" s="35"/>
    </row>
    <row r="1492" spans="1:9" x14ac:dyDescent="0.25">
      <c r="A1492" s="48">
        <v>17</v>
      </c>
      <c r="B1492" s="48" t="s">
        <v>176</v>
      </c>
      <c r="C1492" s="57" t="s">
        <v>1056</v>
      </c>
      <c r="D1492" s="55">
        <v>226</v>
      </c>
      <c r="E1492" s="55">
        <v>4131</v>
      </c>
      <c r="F1492" s="50">
        <v>123148702</v>
      </c>
      <c r="G1492" s="55">
        <v>275451824</v>
      </c>
      <c r="H1492" s="41"/>
      <c r="I1492" s="35"/>
    </row>
    <row r="1493" spans="1:9" x14ac:dyDescent="0.25">
      <c r="A1493" s="48">
        <v>18</v>
      </c>
      <c r="B1493" s="48" t="s">
        <v>175</v>
      </c>
      <c r="C1493" s="57" t="s">
        <v>1050</v>
      </c>
      <c r="D1493" s="55">
        <v>263</v>
      </c>
      <c r="E1493" s="55">
        <v>1416</v>
      </c>
      <c r="F1493" s="50">
        <v>24375628</v>
      </c>
      <c r="G1493" s="55">
        <v>70997507</v>
      </c>
      <c r="H1493" s="41"/>
      <c r="I1493" s="35"/>
    </row>
    <row r="1494" spans="1:9" x14ac:dyDescent="0.25">
      <c r="A1494" s="48">
        <v>18</v>
      </c>
      <c r="B1494" s="48" t="s">
        <v>175</v>
      </c>
      <c r="C1494" s="57" t="s">
        <v>1050</v>
      </c>
      <c r="D1494" s="55">
        <v>100</v>
      </c>
      <c r="E1494" s="55">
        <v>520</v>
      </c>
      <c r="F1494" s="50">
        <v>12418905</v>
      </c>
      <c r="G1494" s="55">
        <v>36358516</v>
      </c>
      <c r="H1494" s="41"/>
      <c r="I1494" s="35"/>
    </row>
    <row r="1495" spans="1:9" x14ac:dyDescent="0.25">
      <c r="A1495" s="48">
        <v>18</v>
      </c>
      <c r="B1495" s="48" t="s">
        <v>175</v>
      </c>
      <c r="C1495" s="57" t="s">
        <v>699</v>
      </c>
      <c r="D1495" s="55">
        <v>161</v>
      </c>
      <c r="E1495" s="55">
        <v>3741</v>
      </c>
      <c r="F1495" s="50">
        <v>87361295</v>
      </c>
      <c r="G1495" s="55">
        <v>171640385</v>
      </c>
      <c r="H1495" s="41"/>
      <c r="I1495" s="35"/>
    </row>
    <row r="1496" spans="1:9" x14ac:dyDescent="0.25">
      <c r="A1496" s="48">
        <v>18</v>
      </c>
      <c r="B1496" s="48" t="s">
        <v>175</v>
      </c>
      <c r="C1496" s="57" t="s">
        <v>1054</v>
      </c>
      <c r="D1496" s="55">
        <v>142</v>
      </c>
      <c r="E1496" s="55">
        <v>2067</v>
      </c>
      <c r="F1496" s="50">
        <v>41638074</v>
      </c>
      <c r="G1496" s="55">
        <v>94174754</v>
      </c>
      <c r="H1496" s="41"/>
      <c r="I1496" s="35"/>
    </row>
    <row r="1497" spans="1:9" ht="24" x14ac:dyDescent="0.25">
      <c r="A1497" s="48">
        <v>18</v>
      </c>
      <c r="B1497" s="48" t="s">
        <v>175</v>
      </c>
      <c r="C1497" s="57" t="s">
        <v>1055</v>
      </c>
      <c r="D1497" s="55">
        <v>4862</v>
      </c>
      <c r="E1497" s="55">
        <v>41007</v>
      </c>
      <c r="F1497" s="50">
        <v>727632113</v>
      </c>
      <c r="G1497" s="55">
        <v>1912847122</v>
      </c>
      <c r="H1497" s="41"/>
      <c r="I1497" s="35"/>
    </row>
    <row r="1498" spans="1:9" x14ac:dyDescent="0.25">
      <c r="A1498" s="48">
        <v>19</v>
      </c>
      <c r="B1498" s="48" t="s">
        <v>175</v>
      </c>
      <c r="C1498" s="57" t="s">
        <v>1047</v>
      </c>
      <c r="D1498" s="55">
        <v>898</v>
      </c>
      <c r="E1498" s="55">
        <v>13810</v>
      </c>
      <c r="F1498" s="50">
        <v>236788555</v>
      </c>
      <c r="G1498" s="55">
        <v>566658049</v>
      </c>
      <c r="H1498" s="41"/>
      <c r="I1498" s="35"/>
    </row>
    <row r="1499" spans="1:9" ht="24" x14ac:dyDescent="0.25">
      <c r="A1499" s="48">
        <v>19</v>
      </c>
      <c r="B1499" s="48" t="s">
        <v>175</v>
      </c>
      <c r="C1499" s="57" t="s">
        <v>1048</v>
      </c>
      <c r="D1499" s="55">
        <v>257</v>
      </c>
      <c r="E1499" s="55">
        <v>9342</v>
      </c>
      <c r="F1499" s="50">
        <v>186689389</v>
      </c>
      <c r="G1499" s="55">
        <v>346938148</v>
      </c>
      <c r="H1499" s="41"/>
      <c r="I1499" s="35"/>
    </row>
    <row r="1500" spans="1:9" x14ac:dyDescent="0.25">
      <c r="A1500" s="48">
        <v>19</v>
      </c>
      <c r="B1500" s="48" t="s">
        <v>175</v>
      </c>
      <c r="C1500" s="57" t="s">
        <v>1049</v>
      </c>
      <c r="D1500" s="55">
        <v>233</v>
      </c>
      <c r="E1500" s="55">
        <v>3624</v>
      </c>
      <c r="F1500" s="50">
        <v>55735335</v>
      </c>
      <c r="G1500" s="55">
        <v>132459318</v>
      </c>
      <c r="H1500" s="41"/>
      <c r="I1500" s="35"/>
    </row>
    <row r="1501" spans="1:9" x14ac:dyDescent="0.25">
      <c r="A1501" s="48">
        <v>19</v>
      </c>
      <c r="B1501" s="48" t="s">
        <v>176</v>
      </c>
      <c r="C1501" s="57" t="s">
        <v>1051</v>
      </c>
      <c r="D1501" s="55">
        <v>339</v>
      </c>
      <c r="E1501" s="55">
        <v>11972</v>
      </c>
      <c r="F1501" s="50">
        <v>264110572</v>
      </c>
      <c r="G1501" s="55">
        <v>992608704</v>
      </c>
      <c r="H1501" s="41"/>
      <c r="I1501" s="35"/>
    </row>
    <row r="1502" spans="1:9" ht="24" x14ac:dyDescent="0.25">
      <c r="A1502" s="48">
        <v>19</v>
      </c>
      <c r="B1502" s="48" t="s">
        <v>176</v>
      </c>
      <c r="C1502" s="57" t="s">
        <v>1052</v>
      </c>
      <c r="D1502" s="55">
        <v>496</v>
      </c>
      <c r="E1502" s="55">
        <v>2795</v>
      </c>
      <c r="F1502" s="50">
        <v>44863985</v>
      </c>
      <c r="G1502" s="55">
        <v>129251932</v>
      </c>
      <c r="H1502" s="41"/>
      <c r="I1502" s="35"/>
    </row>
    <row r="1503" spans="1:9" x14ac:dyDescent="0.25">
      <c r="A1503" s="48">
        <v>20</v>
      </c>
      <c r="B1503" s="48" t="s">
        <v>175</v>
      </c>
      <c r="C1503" s="57" t="s">
        <v>1063</v>
      </c>
      <c r="D1503" s="55">
        <v>1321</v>
      </c>
      <c r="E1503" s="55">
        <v>9761</v>
      </c>
      <c r="F1503" s="50">
        <v>139361824</v>
      </c>
      <c r="G1503" s="55">
        <v>328630885</v>
      </c>
      <c r="H1503" s="41"/>
      <c r="I1503" s="35"/>
    </row>
    <row r="1504" spans="1:9" ht="36" x14ac:dyDescent="0.25">
      <c r="A1504" s="48">
        <v>20</v>
      </c>
      <c r="B1504" s="48" t="s">
        <v>175</v>
      </c>
      <c r="C1504" s="57" t="s">
        <v>1064</v>
      </c>
      <c r="D1504" s="55">
        <v>78</v>
      </c>
      <c r="E1504" s="55">
        <v>2153</v>
      </c>
      <c r="F1504" s="50">
        <v>53080375</v>
      </c>
      <c r="G1504" s="55">
        <v>122384999</v>
      </c>
      <c r="H1504" s="41"/>
      <c r="I1504" s="35"/>
    </row>
    <row r="1505" spans="1:9" ht="24" x14ac:dyDescent="0.25">
      <c r="A1505" s="48">
        <v>20</v>
      </c>
      <c r="B1505" s="48" t="s">
        <v>176</v>
      </c>
      <c r="C1505" s="57" t="s">
        <v>1065</v>
      </c>
      <c r="D1505" s="55">
        <v>1612</v>
      </c>
      <c r="E1505" s="55">
        <v>6257</v>
      </c>
      <c r="F1505" s="50">
        <v>86415114</v>
      </c>
      <c r="G1505" s="55">
        <v>206000665</v>
      </c>
      <c r="H1505" s="41"/>
      <c r="I1505" s="35"/>
    </row>
    <row r="1506" spans="1:9" x14ac:dyDescent="0.25">
      <c r="A1506" s="48">
        <v>20</v>
      </c>
      <c r="B1506" s="48" t="s">
        <v>177</v>
      </c>
      <c r="C1506" s="57" t="s">
        <v>1066</v>
      </c>
      <c r="D1506" s="55">
        <v>359</v>
      </c>
      <c r="E1506" s="55">
        <v>3101</v>
      </c>
      <c r="F1506" s="50">
        <v>34477715</v>
      </c>
      <c r="G1506" s="55">
        <v>80556592</v>
      </c>
      <c r="H1506" s="41"/>
      <c r="I1506" s="35"/>
    </row>
    <row r="1507" spans="1:9" ht="24" x14ac:dyDescent="0.25">
      <c r="A1507" s="48">
        <v>20</v>
      </c>
      <c r="B1507" s="48" t="s">
        <v>102</v>
      </c>
      <c r="C1507" s="57" t="s">
        <v>1067</v>
      </c>
      <c r="D1507" s="55">
        <v>1935</v>
      </c>
      <c r="E1507" s="55">
        <v>5492</v>
      </c>
      <c r="F1507" s="50">
        <v>70539731</v>
      </c>
      <c r="G1507" s="55">
        <v>167720000</v>
      </c>
      <c r="H1507" s="41"/>
      <c r="I1507" s="35"/>
    </row>
    <row r="1508" spans="1:9" x14ac:dyDescent="0.25">
      <c r="A1508" s="48">
        <v>21</v>
      </c>
      <c r="B1508" s="48" t="s">
        <v>175</v>
      </c>
      <c r="C1508" s="57" t="s">
        <v>1068</v>
      </c>
      <c r="D1508" s="55">
        <v>86</v>
      </c>
      <c r="E1508" s="55">
        <v>6873</v>
      </c>
      <c r="F1508" s="50">
        <v>217481589</v>
      </c>
      <c r="G1508" s="55">
        <v>628461178</v>
      </c>
      <c r="H1508" s="41"/>
      <c r="I1508" s="35"/>
    </row>
    <row r="1509" spans="1:9" ht="24" x14ac:dyDescent="0.25">
      <c r="A1509" s="48">
        <v>21</v>
      </c>
      <c r="B1509" s="48" t="s">
        <v>176</v>
      </c>
      <c r="C1509" s="57" t="s">
        <v>1069</v>
      </c>
      <c r="D1509" s="55">
        <v>482</v>
      </c>
      <c r="E1509" s="55">
        <v>10136</v>
      </c>
      <c r="F1509" s="50">
        <v>290524417</v>
      </c>
      <c r="G1509" s="55">
        <v>854398713</v>
      </c>
      <c r="H1509" s="41"/>
      <c r="I1509" s="35"/>
    </row>
    <row r="1510" spans="1:9" ht="24" x14ac:dyDescent="0.25">
      <c r="A1510" s="48">
        <v>21</v>
      </c>
      <c r="B1510" s="48" t="s">
        <v>177</v>
      </c>
      <c r="C1510" s="57" t="s">
        <v>1070</v>
      </c>
      <c r="D1510" s="55">
        <v>38</v>
      </c>
      <c r="E1510" s="55">
        <v>2397</v>
      </c>
      <c r="F1510" s="50">
        <v>130132767</v>
      </c>
      <c r="G1510" s="55">
        <v>410530591</v>
      </c>
      <c r="H1510" s="41"/>
      <c r="I1510" s="35"/>
    </row>
    <row r="1511" spans="1:9" x14ac:dyDescent="0.25">
      <c r="A1511" s="48">
        <v>21</v>
      </c>
      <c r="B1511" s="48" t="s">
        <v>177</v>
      </c>
      <c r="C1511" s="57" t="s">
        <v>1071</v>
      </c>
      <c r="D1511" s="55">
        <v>276</v>
      </c>
      <c r="E1511" s="55">
        <v>5894</v>
      </c>
      <c r="F1511" s="50">
        <v>177755393</v>
      </c>
      <c r="G1511" s="55">
        <v>428443225</v>
      </c>
      <c r="H1511" s="41"/>
      <c r="I1511" s="35"/>
    </row>
    <row r="1512" spans="1:9" x14ac:dyDescent="0.25">
      <c r="A1512" s="48">
        <v>22</v>
      </c>
      <c r="B1512" s="48" t="s">
        <v>175</v>
      </c>
      <c r="C1512" s="57" t="s">
        <v>1072</v>
      </c>
      <c r="D1512" s="55">
        <v>287</v>
      </c>
      <c r="E1512" s="55">
        <v>2479</v>
      </c>
      <c r="F1512" s="50">
        <v>106992700</v>
      </c>
      <c r="G1512" s="55">
        <v>246112013</v>
      </c>
      <c r="H1512" s="41"/>
      <c r="I1512" s="35"/>
    </row>
    <row r="1513" spans="1:9" x14ac:dyDescent="0.25">
      <c r="A1513" s="48">
        <v>22</v>
      </c>
      <c r="B1513" s="48" t="s">
        <v>175</v>
      </c>
      <c r="C1513" s="57" t="s">
        <v>1073</v>
      </c>
      <c r="D1513" s="55">
        <v>4869</v>
      </c>
      <c r="E1513" s="55">
        <v>24152</v>
      </c>
      <c r="F1513" s="50">
        <v>565863114</v>
      </c>
      <c r="G1513" s="55">
        <v>1256154896</v>
      </c>
      <c r="H1513" s="41"/>
      <c r="I1513" s="35"/>
    </row>
    <row r="1514" spans="1:9" x14ac:dyDescent="0.25">
      <c r="A1514" s="48">
        <v>22</v>
      </c>
      <c r="B1514" s="48" t="s">
        <v>176</v>
      </c>
      <c r="C1514" s="57" t="s">
        <v>1074</v>
      </c>
      <c r="D1514" s="55">
        <v>456</v>
      </c>
      <c r="E1514" s="55">
        <v>13264</v>
      </c>
      <c r="F1514" s="50">
        <v>797407560</v>
      </c>
      <c r="G1514" s="55">
        <v>1616854729</v>
      </c>
      <c r="H1514" s="41"/>
      <c r="I1514" s="35"/>
    </row>
    <row r="1515" spans="1:9" x14ac:dyDescent="0.25">
      <c r="A1515" s="48">
        <v>22</v>
      </c>
      <c r="B1515" s="48" t="s">
        <v>177</v>
      </c>
      <c r="C1515" s="57" t="s">
        <v>1075</v>
      </c>
      <c r="D1515" s="55">
        <v>18</v>
      </c>
      <c r="E1515" s="55">
        <v>290</v>
      </c>
      <c r="F1515" s="50">
        <v>43222905</v>
      </c>
      <c r="G1515" s="55">
        <v>91281526</v>
      </c>
      <c r="H1515" s="41"/>
      <c r="I1515" s="35"/>
    </row>
    <row r="1516" spans="1:9" x14ac:dyDescent="0.25">
      <c r="A1516" s="48">
        <v>22</v>
      </c>
      <c r="B1516" s="48" t="s">
        <v>177</v>
      </c>
      <c r="C1516" s="57" t="s">
        <v>1075</v>
      </c>
      <c r="D1516" s="55">
        <v>168</v>
      </c>
      <c r="E1516" s="55">
        <v>1235</v>
      </c>
      <c r="F1516" s="50">
        <v>42779203</v>
      </c>
      <c r="G1516" s="55">
        <v>93497477</v>
      </c>
      <c r="H1516" s="41"/>
      <c r="I1516" s="35"/>
    </row>
    <row r="1517" spans="1:9" x14ac:dyDescent="0.25">
      <c r="A1517" s="48">
        <v>22</v>
      </c>
      <c r="B1517" s="48" t="s">
        <v>177</v>
      </c>
      <c r="C1517" s="57" t="s">
        <v>1076</v>
      </c>
      <c r="D1517" s="55">
        <v>485</v>
      </c>
      <c r="E1517" s="55">
        <v>3303</v>
      </c>
      <c r="F1517" s="50">
        <v>81886283</v>
      </c>
      <c r="G1517" s="55">
        <v>183442721</v>
      </c>
      <c r="H1517" s="41"/>
      <c r="I1517" s="35"/>
    </row>
    <row r="1518" spans="1:9" x14ac:dyDescent="0.25">
      <c r="A1518" s="48">
        <v>22</v>
      </c>
      <c r="B1518" s="48" t="s">
        <v>177</v>
      </c>
      <c r="C1518" s="57" t="s">
        <v>1075</v>
      </c>
      <c r="D1518" s="55">
        <v>24</v>
      </c>
      <c r="E1518" s="55">
        <v>280</v>
      </c>
      <c r="F1518" s="50">
        <v>20510426</v>
      </c>
      <c r="G1518" s="55">
        <v>43588060</v>
      </c>
      <c r="H1518" s="41"/>
      <c r="I1518" s="35"/>
    </row>
    <row r="1519" spans="1:9" x14ac:dyDescent="0.25">
      <c r="A1519" s="48">
        <v>23</v>
      </c>
      <c r="B1519" s="48" t="s">
        <v>175</v>
      </c>
      <c r="C1519" s="57" t="s">
        <v>1077</v>
      </c>
      <c r="D1519" s="55">
        <v>24</v>
      </c>
      <c r="E1519" s="55">
        <v>254</v>
      </c>
      <c r="F1519" s="50">
        <v>18880685</v>
      </c>
      <c r="G1519" s="55">
        <v>52779230</v>
      </c>
      <c r="H1519" s="41"/>
      <c r="I1519" s="35"/>
    </row>
    <row r="1520" spans="1:9" x14ac:dyDescent="0.25">
      <c r="A1520" s="48">
        <v>23</v>
      </c>
      <c r="B1520" s="48" t="s">
        <v>175</v>
      </c>
      <c r="C1520" s="57" t="s">
        <v>1078</v>
      </c>
      <c r="D1520" s="55">
        <v>71</v>
      </c>
      <c r="E1520" s="55">
        <v>6896</v>
      </c>
      <c r="F1520" s="50">
        <v>4233402473</v>
      </c>
      <c r="G1520" s="55">
        <v>8017247250</v>
      </c>
      <c r="H1520" s="41"/>
      <c r="I1520" s="35"/>
    </row>
    <row r="1521" spans="1:9" x14ac:dyDescent="0.25">
      <c r="A1521" s="48">
        <v>23</v>
      </c>
      <c r="B1521" s="48" t="s">
        <v>175</v>
      </c>
      <c r="C1521" s="57" t="s">
        <v>1079</v>
      </c>
      <c r="D1521" s="55">
        <v>3</v>
      </c>
      <c r="E1521" s="55">
        <v>874</v>
      </c>
      <c r="F1521" s="50">
        <v>12907403</v>
      </c>
      <c r="G1521" s="55">
        <v>41720311</v>
      </c>
      <c r="H1521" s="41"/>
      <c r="I1521" s="35"/>
    </row>
    <row r="1522" spans="1:9" x14ac:dyDescent="0.25">
      <c r="A1522" s="48">
        <v>24</v>
      </c>
      <c r="B1522" s="48" t="s">
        <v>175</v>
      </c>
      <c r="C1522" s="57" t="s">
        <v>1080</v>
      </c>
      <c r="D1522" s="55">
        <v>341</v>
      </c>
      <c r="E1522" s="55">
        <v>7366</v>
      </c>
      <c r="F1522" s="50">
        <v>409002499</v>
      </c>
      <c r="G1522" s="55">
        <v>1003847376</v>
      </c>
      <c r="H1522" s="41"/>
      <c r="I1522" s="35"/>
    </row>
    <row r="1523" spans="1:9" ht="24" x14ac:dyDescent="0.25">
      <c r="A1523" s="48">
        <v>24</v>
      </c>
      <c r="B1523" s="48" t="s">
        <v>175</v>
      </c>
      <c r="C1523" s="57" t="s">
        <v>1081</v>
      </c>
      <c r="D1523" s="55">
        <v>226</v>
      </c>
      <c r="E1523" s="55">
        <v>6220</v>
      </c>
      <c r="F1523" s="50">
        <v>433583700</v>
      </c>
      <c r="G1523" s="55">
        <v>938452123</v>
      </c>
      <c r="H1523" s="41"/>
      <c r="I1523" s="35"/>
    </row>
    <row r="1524" spans="1:9" ht="24" x14ac:dyDescent="0.25">
      <c r="A1524" s="48">
        <v>24</v>
      </c>
      <c r="B1524" s="48" t="s">
        <v>176</v>
      </c>
      <c r="C1524" s="57" t="s">
        <v>1082</v>
      </c>
      <c r="D1524" s="55">
        <v>255</v>
      </c>
      <c r="E1524" s="55">
        <v>17005</v>
      </c>
      <c r="F1524" s="50">
        <v>1503305565</v>
      </c>
      <c r="G1524" s="55">
        <v>2931274604</v>
      </c>
      <c r="H1524" s="41"/>
      <c r="I1524" s="35"/>
    </row>
    <row r="1525" spans="1:9" x14ac:dyDescent="0.25">
      <c r="A1525" s="48">
        <v>24</v>
      </c>
      <c r="B1525" s="48" t="s">
        <v>176</v>
      </c>
      <c r="C1525" s="57" t="s">
        <v>938</v>
      </c>
      <c r="D1525" s="55">
        <v>111</v>
      </c>
      <c r="E1525" s="55">
        <v>1632</v>
      </c>
      <c r="F1525" s="50">
        <v>89356729</v>
      </c>
      <c r="G1525" s="55">
        <v>215878475</v>
      </c>
      <c r="H1525" s="41"/>
      <c r="I1525" s="35"/>
    </row>
    <row r="1526" spans="1:9" ht="24" x14ac:dyDescent="0.25">
      <c r="A1526" s="48">
        <v>24</v>
      </c>
      <c r="B1526" s="48" t="s">
        <v>177</v>
      </c>
      <c r="C1526" s="57" t="s">
        <v>1083</v>
      </c>
      <c r="D1526" s="55">
        <v>290</v>
      </c>
      <c r="E1526" s="55">
        <v>5584</v>
      </c>
      <c r="F1526" s="50">
        <v>250681356</v>
      </c>
      <c r="G1526" s="55">
        <v>696953906</v>
      </c>
      <c r="H1526" s="41"/>
      <c r="I1526" s="35"/>
    </row>
    <row r="1527" spans="1:9" x14ac:dyDescent="0.25">
      <c r="A1527" s="48">
        <v>24</v>
      </c>
      <c r="B1527" s="48" t="s">
        <v>102</v>
      </c>
      <c r="C1527" s="57" t="s">
        <v>1084</v>
      </c>
      <c r="D1527" s="55">
        <v>62</v>
      </c>
      <c r="E1527" s="55">
        <v>1037</v>
      </c>
      <c r="F1527" s="50">
        <v>98944986</v>
      </c>
      <c r="G1527" s="55">
        <v>181356479</v>
      </c>
      <c r="H1527" s="41"/>
      <c r="I1527" s="35"/>
    </row>
    <row r="1528" spans="1:9" x14ac:dyDescent="0.25">
      <c r="A1528" s="48">
        <v>24</v>
      </c>
      <c r="B1528" s="48" t="s">
        <v>178</v>
      </c>
      <c r="C1528" s="57" t="s">
        <v>1085</v>
      </c>
      <c r="D1528" s="55">
        <v>16</v>
      </c>
      <c r="E1528" s="55">
        <v>1265</v>
      </c>
      <c r="F1528" s="50">
        <v>24127046</v>
      </c>
      <c r="G1528" s="55">
        <v>56429575</v>
      </c>
      <c r="H1528" s="41"/>
      <c r="I1528" s="35"/>
    </row>
    <row r="1529" spans="1:9" ht="24" x14ac:dyDescent="0.25">
      <c r="A1529" s="48">
        <v>24</v>
      </c>
      <c r="B1529" s="48" t="s">
        <v>178</v>
      </c>
      <c r="C1529" s="57" t="s">
        <v>1086</v>
      </c>
      <c r="D1529" s="55">
        <v>67</v>
      </c>
      <c r="E1529" s="55">
        <v>1466</v>
      </c>
      <c r="F1529" s="50">
        <v>146464733</v>
      </c>
      <c r="G1529" s="55">
        <v>391247406</v>
      </c>
      <c r="H1529" s="41"/>
      <c r="I1529" s="35"/>
    </row>
    <row r="1530" spans="1:9" ht="24" x14ac:dyDescent="0.25">
      <c r="A1530" s="48">
        <v>24</v>
      </c>
      <c r="B1530" s="48" t="s">
        <v>178</v>
      </c>
      <c r="C1530" s="57" t="s">
        <v>1087</v>
      </c>
      <c r="D1530" s="55">
        <v>92</v>
      </c>
      <c r="E1530" s="55">
        <v>1050</v>
      </c>
      <c r="F1530" s="50">
        <v>41331111</v>
      </c>
      <c r="G1530" s="55">
        <v>96212245</v>
      </c>
      <c r="H1530" s="41"/>
      <c r="I1530" s="35"/>
    </row>
    <row r="1531" spans="1:9" x14ac:dyDescent="0.25">
      <c r="A1531" s="48">
        <v>24</v>
      </c>
      <c r="B1531" s="48" t="s">
        <v>179</v>
      </c>
      <c r="C1531" s="57" t="s">
        <v>1088</v>
      </c>
      <c r="D1531" s="55">
        <v>26</v>
      </c>
      <c r="E1531" s="55">
        <v>1816</v>
      </c>
      <c r="F1531" s="50">
        <v>73598704</v>
      </c>
      <c r="G1531" s="55">
        <v>181223535</v>
      </c>
      <c r="H1531" s="41"/>
      <c r="I1531" s="35"/>
    </row>
    <row r="1532" spans="1:9" x14ac:dyDescent="0.25">
      <c r="A1532" s="48">
        <v>24</v>
      </c>
      <c r="B1532" s="48" t="s">
        <v>179</v>
      </c>
      <c r="C1532" s="57" t="s">
        <v>1088</v>
      </c>
      <c r="D1532" s="55">
        <v>67</v>
      </c>
      <c r="E1532" s="55">
        <v>1164</v>
      </c>
      <c r="F1532" s="50">
        <v>83317709</v>
      </c>
      <c r="G1532" s="55">
        <v>181936711</v>
      </c>
      <c r="H1532" s="41"/>
      <c r="I1532" s="35"/>
    </row>
    <row r="1533" spans="1:9" x14ac:dyDescent="0.25">
      <c r="A1533" s="48">
        <v>24</v>
      </c>
      <c r="B1533" s="48" t="s">
        <v>179</v>
      </c>
      <c r="C1533" s="57" t="s">
        <v>1088</v>
      </c>
      <c r="D1533" s="55">
        <v>135</v>
      </c>
      <c r="E1533" s="55">
        <v>4227</v>
      </c>
      <c r="F1533" s="50">
        <v>224199841</v>
      </c>
      <c r="G1533" s="55">
        <v>602527088</v>
      </c>
      <c r="H1533" s="41"/>
      <c r="I1533" s="35"/>
    </row>
    <row r="1534" spans="1:9" ht="24" x14ac:dyDescent="0.25">
      <c r="A1534" s="48">
        <v>24</v>
      </c>
      <c r="B1534" s="48" t="s">
        <v>179</v>
      </c>
      <c r="C1534" s="57" t="s">
        <v>1089</v>
      </c>
      <c r="D1534" s="55">
        <v>192</v>
      </c>
      <c r="E1534" s="55">
        <v>4743</v>
      </c>
      <c r="F1534" s="50">
        <v>212963047</v>
      </c>
      <c r="G1534" s="55">
        <v>831907282</v>
      </c>
      <c r="H1534" s="41"/>
      <c r="I1534" s="35"/>
    </row>
    <row r="1535" spans="1:9" x14ac:dyDescent="0.25">
      <c r="A1535" s="48">
        <v>24</v>
      </c>
      <c r="B1535" s="48" t="s">
        <v>179</v>
      </c>
      <c r="C1535" s="57" t="s">
        <v>1090</v>
      </c>
      <c r="D1535" s="55">
        <v>427</v>
      </c>
      <c r="E1535" s="55">
        <v>7852</v>
      </c>
      <c r="F1535" s="50">
        <v>360953627</v>
      </c>
      <c r="G1535" s="55">
        <v>954443738</v>
      </c>
      <c r="H1535" s="41"/>
      <c r="I1535" s="35"/>
    </row>
    <row r="1536" spans="1:9" x14ac:dyDescent="0.25">
      <c r="A1536" s="48">
        <v>24</v>
      </c>
      <c r="B1536" s="48" t="s">
        <v>179</v>
      </c>
      <c r="C1536" s="57" t="s">
        <v>1090</v>
      </c>
      <c r="D1536" s="55">
        <v>44</v>
      </c>
      <c r="E1536" s="55">
        <v>2741</v>
      </c>
      <c r="F1536" s="50">
        <v>90823644</v>
      </c>
      <c r="G1536" s="55">
        <v>264197902</v>
      </c>
      <c r="H1536" s="41"/>
      <c r="I1536" s="35"/>
    </row>
    <row r="1537" spans="1:9" ht="24" x14ac:dyDescent="0.25">
      <c r="A1537" s="48">
        <v>25</v>
      </c>
      <c r="B1537" s="48" t="s">
        <v>175</v>
      </c>
      <c r="C1537" s="57" t="s">
        <v>1091</v>
      </c>
      <c r="D1537" s="55">
        <v>33</v>
      </c>
      <c r="E1537" s="55">
        <v>4126</v>
      </c>
      <c r="F1537" s="50">
        <v>142327524</v>
      </c>
      <c r="G1537" s="55">
        <v>352059297</v>
      </c>
      <c r="H1537" s="41"/>
      <c r="I1537" s="35"/>
    </row>
    <row r="1538" spans="1:9" ht="24" x14ac:dyDescent="0.25">
      <c r="A1538" s="48">
        <v>25</v>
      </c>
      <c r="B1538" s="48" t="s">
        <v>175</v>
      </c>
      <c r="C1538" s="57" t="s">
        <v>1091</v>
      </c>
      <c r="D1538" s="55">
        <v>90</v>
      </c>
      <c r="E1538" s="55">
        <v>850</v>
      </c>
      <c r="F1538" s="50">
        <v>14734061</v>
      </c>
      <c r="G1538" s="55">
        <v>34817492</v>
      </c>
      <c r="H1538" s="41"/>
      <c r="I1538" s="35"/>
    </row>
    <row r="1539" spans="1:9" x14ac:dyDescent="0.25">
      <c r="A1539" s="48">
        <v>25</v>
      </c>
      <c r="B1539" s="48" t="s">
        <v>176</v>
      </c>
      <c r="C1539" s="57" t="s">
        <v>1092</v>
      </c>
      <c r="D1539" s="55">
        <v>428</v>
      </c>
      <c r="E1539" s="55">
        <v>6099</v>
      </c>
      <c r="F1539" s="50">
        <v>126816739</v>
      </c>
      <c r="G1539" s="55">
        <v>276600011</v>
      </c>
      <c r="H1539" s="41"/>
      <c r="I1539" s="35"/>
    </row>
    <row r="1540" spans="1:9" x14ac:dyDescent="0.25">
      <c r="A1540" s="48">
        <v>25</v>
      </c>
      <c r="B1540" s="48" t="s">
        <v>177</v>
      </c>
      <c r="C1540" s="57" t="s">
        <v>1093</v>
      </c>
      <c r="D1540" s="55">
        <v>873</v>
      </c>
      <c r="E1540" s="55">
        <v>12443</v>
      </c>
      <c r="F1540" s="50">
        <v>323007131</v>
      </c>
      <c r="G1540" s="55">
        <v>861517094</v>
      </c>
      <c r="H1540" s="41"/>
      <c r="I1540" s="35"/>
    </row>
    <row r="1541" spans="1:9" ht="24" x14ac:dyDescent="0.25">
      <c r="A1541" s="48">
        <v>25</v>
      </c>
      <c r="B1541" s="48" t="s">
        <v>177</v>
      </c>
      <c r="C1541" s="57" t="s">
        <v>1094</v>
      </c>
      <c r="D1541" s="55">
        <v>1806</v>
      </c>
      <c r="E1541" s="55">
        <v>20383</v>
      </c>
      <c r="F1541" s="50">
        <v>575084365</v>
      </c>
      <c r="G1541" s="55">
        <v>1478827776</v>
      </c>
      <c r="H1541" s="41"/>
      <c r="I1541" s="35"/>
    </row>
    <row r="1542" spans="1:9" x14ac:dyDescent="0.25">
      <c r="A1542" s="48">
        <v>26</v>
      </c>
      <c r="B1542" s="48" t="s">
        <v>175</v>
      </c>
      <c r="C1542" s="57" t="s">
        <v>1095</v>
      </c>
      <c r="D1542" s="55">
        <v>43</v>
      </c>
      <c r="E1542" s="55">
        <v>4802</v>
      </c>
      <c r="F1542" s="50">
        <v>132621343</v>
      </c>
      <c r="G1542" s="55">
        <v>286633068</v>
      </c>
      <c r="H1542" s="41"/>
      <c r="I1542" s="35"/>
    </row>
    <row r="1543" spans="1:9" x14ac:dyDescent="0.25">
      <c r="A1543" s="48">
        <v>26</v>
      </c>
      <c r="B1543" s="48" t="s">
        <v>175</v>
      </c>
      <c r="C1543" s="57" t="s">
        <v>1096</v>
      </c>
      <c r="D1543" s="55">
        <v>110</v>
      </c>
      <c r="E1543" s="55">
        <v>2608</v>
      </c>
      <c r="F1543" s="50">
        <v>99970989</v>
      </c>
      <c r="G1543" s="55">
        <v>231981081</v>
      </c>
      <c r="H1543" s="41"/>
      <c r="I1543" s="35"/>
    </row>
    <row r="1544" spans="1:9" x14ac:dyDescent="0.25">
      <c r="A1544" s="48">
        <v>26</v>
      </c>
      <c r="B1544" s="48" t="s">
        <v>175</v>
      </c>
      <c r="C1544" s="57" t="s">
        <v>1097</v>
      </c>
      <c r="D1544" s="55">
        <v>99</v>
      </c>
      <c r="E1544" s="55">
        <v>1329</v>
      </c>
      <c r="F1544" s="50">
        <v>31444603</v>
      </c>
      <c r="G1544" s="55">
        <v>62734487</v>
      </c>
      <c r="H1544" s="41"/>
      <c r="I1544" s="35"/>
    </row>
    <row r="1545" spans="1:9" ht="24" x14ac:dyDescent="0.25">
      <c r="A1545" s="48">
        <v>26</v>
      </c>
      <c r="B1545" s="48" t="s">
        <v>176</v>
      </c>
      <c r="C1545" s="57" t="s">
        <v>1098</v>
      </c>
      <c r="D1545" s="55">
        <v>20</v>
      </c>
      <c r="E1545" s="55">
        <v>1972</v>
      </c>
      <c r="F1545" s="50">
        <v>65930471</v>
      </c>
      <c r="G1545" s="55">
        <v>100849342</v>
      </c>
      <c r="H1545" s="41"/>
      <c r="I1545" s="35"/>
    </row>
    <row r="1546" spans="1:9" ht="24" x14ac:dyDescent="0.25">
      <c r="A1546" s="48">
        <v>26</v>
      </c>
      <c r="B1546" s="48" t="s">
        <v>176</v>
      </c>
      <c r="C1546" s="57" t="s">
        <v>1098</v>
      </c>
      <c r="D1546" s="55">
        <v>203</v>
      </c>
      <c r="E1546" s="55">
        <v>1552</v>
      </c>
      <c r="F1546" s="50">
        <v>25121503</v>
      </c>
      <c r="G1546" s="55">
        <v>47668769</v>
      </c>
      <c r="H1546" s="41"/>
      <c r="I1546" s="35"/>
    </row>
    <row r="1547" spans="1:9" x14ac:dyDescent="0.25">
      <c r="A1547" s="48">
        <v>26</v>
      </c>
      <c r="B1547" s="48" t="s">
        <v>176</v>
      </c>
      <c r="C1547" s="57" t="s">
        <v>1099</v>
      </c>
      <c r="D1547" s="55">
        <v>63</v>
      </c>
      <c r="E1547" s="55">
        <v>884</v>
      </c>
      <c r="F1547" s="50">
        <v>18276021</v>
      </c>
      <c r="G1547" s="55">
        <v>51589309</v>
      </c>
      <c r="H1547" s="41"/>
      <c r="I1547" s="35"/>
    </row>
    <row r="1548" spans="1:9" ht="24" x14ac:dyDescent="0.25">
      <c r="A1548" s="48">
        <v>26</v>
      </c>
      <c r="B1548" s="48" t="s">
        <v>176</v>
      </c>
      <c r="C1548" s="57" t="s">
        <v>1100</v>
      </c>
      <c r="D1548" s="55">
        <v>1092</v>
      </c>
      <c r="E1548" s="55">
        <v>11049</v>
      </c>
      <c r="F1548" s="50">
        <v>253149329</v>
      </c>
      <c r="G1548" s="55">
        <v>430709911</v>
      </c>
      <c r="H1548" s="41"/>
      <c r="I1548" s="35"/>
    </row>
    <row r="1549" spans="1:9" x14ac:dyDescent="0.25">
      <c r="A1549" s="48">
        <v>26</v>
      </c>
      <c r="B1549" s="48" t="s">
        <v>177</v>
      </c>
      <c r="C1549" s="57" t="s">
        <v>959</v>
      </c>
      <c r="D1549" s="55">
        <v>29</v>
      </c>
      <c r="E1549" s="55">
        <v>4335</v>
      </c>
      <c r="F1549" s="50">
        <v>290901923</v>
      </c>
      <c r="G1549" s="55">
        <v>556765671</v>
      </c>
      <c r="H1549" s="41"/>
      <c r="I1549" s="35"/>
    </row>
    <row r="1550" spans="1:9" x14ac:dyDescent="0.25">
      <c r="A1550" s="48">
        <v>26</v>
      </c>
      <c r="B1550" s="48" t="s">
        <v>177</v>
      </c>
      <c r="C1550" s="57" t="s">
        <v>1101</v>
      </c>
      <c r="D1550" s="55">
        <v>110</v>
      </c>
      <c r="E1550" s="55">
        <v>2012</v>
      </c>
      <c r="F1550" s="50">
        <v>34277135</v>
      </c>
      <c r="G1550" s="55">
        <v>85256008</v>
      </c>
      <c r="H1550" s="41"/>
      <c r="I1550" s="35"/>
    </row>
    <row r="1551" spans="1:9" x14ac:dyDescent="0.25">
      <c r="A1551" s="48">
        <v>26</v>
      </c>
      <c r="B1551" s="48" t="s">
        <v>102</v>
      </c>
      <c r="C1551" s="57" t="s">
        <v>962</v>
      </c>
      <c r="D1551" s="55">
        <v>811</v>
      </c>
      <c r="E1551" s="55">
        <v>3499</v>
      </c>
      <c r="F1551" s="50">
        <v>41958657</v>
      </c>
      <c r="G1551" s="55">
        <v>93719887</v>
      </c>
      <c r="H1551" s="41"/>
      <c r="I1551" s="35"/>
    </row>
    <row r="1552" spans="1:9" ht="24" x14ac:dyDescent="0.25">
      <c r="A1552" s="48">
        <v>26</v>
      </c>
      <c r="B1552" s="48" t="s">
        <v>102</v>
      </c>
      <c r="C1552" s="57" t="s">
        <v>1102</v>
      </c>
      <c r="D1552" s="55">
        <v>679</v>
      </c>
      <c r="E1552" s="55">
        <v>6202</v>
      </c>
      <c r="F1552" s="50">
        <v>123515717</v>
      </c>
      <c r="G1552" s="55">
        <v>341741808</v>
      </c>
      <c r="H1552" s="41"/>
      <c r="I1552" s="35"/>
    </row>
    <row r="1553" spans="1:9" x14ac:dyDescent="0.25">
      <c r="A1553" s="48">
        <v>26</v>
      </c>
      <c r="B1553" s="48" t="s">
        <v>178</v>
      </c>
      <c r="C1553" s="57" t="s">
        <v>1103</v>
      </c>
      <c r="D1553" s="55">
        <v>654</v>
      </c>
      <c r="E1553" s="55">
        <v>4271</v>
      </c>
      <c r="F1553" s="50">
        <v>90969206</v>
      </c>
      <c r="G1553" s="55">
        <v>194507281</v>
      </c>
      <c r="H1553" s="41"/>
      <c r="I1553" s="35"/>
    </row>
    <row r="1554" spans="1:9" x14ac:dyDescent="0.25">
      <c r="A1554" s="48">
        <v>26</v>
      </c>
      <c r="B1554" s="48" t="s">
        <v>179</v>
      </c>
      <c r="C1554" s="57" t="s">
        <v>1104</v>
      </c>
      <c r="D1554" s="55">
        <v>183</v>
      </c>
      <c r="E1554" s="55">
        <v>2599</v>
      </c>
      <c r="F1554" s="50">
        <v>77335496</v>
      </c>
      <c r="G1554" s="55">
        <v>203982540</v>
      </c>
      <c r="H1554" s="41"/>
      <c r="I1554" s="35"/>
    </row>
    <row r="1555" spans="1:9" x14ac:dyDescent="0.25">
      <c r="A1555" s="48">
        <v>27</v>
      </c>
      <c r="B1555" s="48" t="s">
        <v>175</v>
      </c>
      <c r="C1555" s="57" t="s">
        <v>966</v>
      </c>
      <c r="D1555" s="55">
        <v>119</v>
      </c>
      <c r="E1555" s="55">
        <v>19842</v>
      </c>
      <c r="F1555" s="50">
        <v>699664467</v>
      </c>
      <c r="G1555" s="55">
        <v>2581894319</v>
      </c>
      <c r="H1555" s="41"/>
      <c r="I1555" s="35"/>
    </row>
    <row r="1556" spans="1:9" x14ac:dyDescent="0.25">
      <c r="A1556" s="48">
        <v>27</v>
      </c>
      <c r="B1556" s="48" t="s">
        <v>175</v>
      </c>
      <c r="C1556" s="57" t="s">
        <v>1105</v>
      </c>
      <c r="D1556" s="55">
        <v>409</v>
      </c>
      <c r="E1556" s="55">
        <v>7310</v>
      </c>
      <c r="F1556" s="50">
        <v>163966171</v>
      </c>
      <c r="G1556" s="55">
        <v>416663630</v>
      </c>
      <c r="H1556" s="41"/>
      <c r="I1556" s="35"/>
    </row>
    <row r="1557" spans="1:9" ht="24" x14ac:dyDescent="0.25">
      <c r="A1557" s="48">
        <v>27</v>
      </c>
      <c r="B1557" s="48" t="s">
        <v>175</v>
      </c>
      <c r="C1557" s="57" t="s">
        <v>1106</v>
      </c>
      <c r="D1557" s="55">
        <v>24</v>
      </c>
      <c r="E1557" s="55">
        <v>1799</v>
      </c>
      <c r="F1557" s="50">
        <v>57658960</v>
      </c>
      <c r="G1557" s="55">
        <v>337567657</v>
      </c>
      <c r="H1557" s="41"/>
      <c r="I1557" s="35"/>
    </row>
    <row r="1558" spans="1:9" x14ac:dyDescent="0.25">
      <c r="A1558" s="48">
        <v>27</v>
      </c>
      <c r="B1558" s="48" t="s">
        <v>175</v>
      </c>
      <c r="C1558" s="57" t="s">
        <v>1107</v>
      </c>
      <c r="D1558" s="55">
        <v>21</v>
      </c>
      <c r="E1558" s="55">
        <v>2488</v>
      </c>
      <c r="F1558" s="50">
        <v>89907373</v>
      </c>
      <c r="G1558" s="55">
        <v>233908370</v>
      </c>
      <c r="H1558" s="41"/>
      <c r="I1558" s="35"/>
    </row>
    <row r="1559" spans="1:9" x14ac:dyDescent="0.25">
      <c r="A1559" s="48">
        <v>27</v>
      </c>
      <c r="B1559" s="48" t="s">
        <v>175</v>
      </c>
      <c r="C1559" s="57" t="s">
        <v>1108</v>
      </c>
      <c r="D1559" s="55">
        <v>423</v>
      </c>
      <c r="E1559" s="55">
        <v>4472</v>
      </c>
      <c r="F1559" s="50">
        <v>112421017</v>
      </c>
      <c r="G1559" s="55">
        <v>352577314</v>
      </c>
      <c r="H1559" s="41"/>
      <c r="I1559" s="35"/>
    </row>
    <row r="1560" spans="1:9" ht="24" x14ac:dyDescent="0.25">
      <c r="A1560" s="48">
        <v>27</v>
      </c>
      <c r="B1560" s="48" t="s">
        <v>175</v>
      </c>
      <c r="C1560" s="57" t="s">
        <v>1109</v>
      </c>
      <c r="D1560" s="55">
        <v>365</v>
      </c>
      <c r="E1560" s="55">
        <v>4578</v>
      </c>
      <c r="F1560" s="50">
        <v>108246308</v>
      </c>
      <c r="G1560" s="55">
        <v>272997109</v>
      </c>
      <c r="H1560" s="41"/>
      <c r="I1560" s="35"/>
    </row>
    <row r="1561" spans="1:9" ht="36" x14ac:dyDescent="0.25">
      <c r="A1561" s="48">
        <v>27</v>
      </c>
      <c r="B1561" s="48" t="s">
        <v>175</v>
      </c>
      <c r="C1561" s="57" t="s">
        <v>1110</v>
      </c>
      <c r="D1561" s="55">
        <v>1672</v>
      </c>
      <c r="E1561" s="55">
        <v>5923</v>
      </c>
      <c r="F1561" s="50">
        <v>95393764</v>
      </c>
      <c r="G1561" s="55">
        <v>252697848</v>
      </c>
      <c r="H1561" s="41"/>
      <c r="I1561" s="35"/>
    </row>
    <row r="1562" spans="1:9" ht="24" x14ac:dyDescent="0.25">
      <c r="A1562" s="48">
        <v>28</v>
      </c>
      <c r="B1562" s="48" t="s">
        <v>175</v>
      </c>
      <c r="C1562" s="57" t="s">
        <v>1111</v>
      </c>
      <c r="D1562" s="55">
        <v>4674</v>
      </c>
      <c r="E1562" s="55">
        <v>17775</v>
      </c>
      <c r="F1562" s="50">
        <v>254288583</v>
      </c>
      <c r="G1562" s="55">
        <v>693564015</v>
      </c>
      <c r="H1562" s="41"/>
      <c r="I1562" s="35"/>
    </row>
    <row r="1563" spans="1:9" ht="24" x14ac:dyDescent="0.25">
      <c r="A1563" s="48">
        <v>28</v>
      </c>
      <c r="B1563" s="48" t="s">
        <v>176</v>
      </c>
      <c r="C1563" s="57" t="s">
        <v>1112</v>
      </c>
      <c r="D1563" s="55">
        <v>979</v>
      </c>
      <c r="E1563" s="55">
        <v>7986</v>
      </c>
      <c r="F1563" s="50">
        <v>211863478</v>
      </c>
      <c r="G1563" s="55">
        <v>402189757</v>
      </c>
      <c r="H1563" s="41"/>
      <c r="I1563" s="35"/>
    </row>
    <row r="1564" spans="1:9" x14ac:dyDescent="0.25">
      <c r="A1564" s="48">
        <v>28</v>
      </c>
      <c r="B1564" s="48" t="s">
        <v>177</v>
      </c>
      <c r="C1564" s="57" t="s">
        <v>1113</v>
      </c>
      <c r="D1564" s="55">
        <v>250</v>
      </c>
      <c r="E1564" s="55">
        <v>4006</v>
      </c>
      <c r="F1564" s="50">
        <v>70496449</v>
      </c>
      <c r="G1564" s="55">
        <v>191242662</v>
      </c>
      <c r="H1564" s="41"/>
      <c r="I1564" s="35"/>
    </row>
    <row r="1565" spans="1:9" x14ac:dyDescent="0.25">
      <c r="A1565" s="48">
        <v>28</v>
      </c>
      <c r="B1565" s="48" t="s">
        <v>177</v>
      </c>
      <c r="C1565" s="57" t="s">
        <v>1114</v>
      </c>
      <c r="D1565" s="55">
        <v>60</v>
      </c>
      <c r="E1565" s="55">
        <v>2601</v>
      </c>
      <c r="F1565" s="50">
        <v>51472204</v>
      </c>
      <c r="G1565" s="55">
        <v>154824841</v>
      </c>
      <c r="H1565" s="41"/>
      <c r="I1565" s="35"/>
    </row>
    <row r="1566" spans="1:9" x14ac:dyDescent="0.25">
      <c r="A1566" s="48">
        <v>28</v>
      </c>
      <c r="B1566" s="48" t="s">
        <v>102</v>
      </c>
      <c r="C1566" s="57" t="s">
        <v>1116</v>
      </c>
      <c r="D1566" s="55">
        <v>5547</v>
      </c>
      <c r="E1566" s="55">
        <v>28160</v>
      </c>
      <c r="F1566" s="50">
        <v>612086779</v>
      </c>
      <c r="G1566" s="55">
        <v>1518464320</v>
      </c>
      <c r="H1566" s="41"/>
      <c r="I1566" s="35"/>
    </row>
    <row r="1567" spans="1:9" x14ac:dyDescent="0.25">
      <c r="A1567" s="48">
        <v>29</v>
      </c>
      <c r="B1567" s="48" t="s">
        <v>175</v>
      </c>
      <c r="C1567" s="57" t="s">
        <v>1115</v>
      </c>
      <c r="D1567" s="55">
        <v>20</v>
      </c>
      <c r="E1567" s="55">
        <v>285</v>
      </c>
      <c r="F1567" s="50">
        <v>10518142</v>
      </c>
      <c r="G1567" s="55">
        <v>18341231</v>
      </c>
      <c r="H1567" s="41"/>
      <c r="I1567" s="35"/>
    </row>
    <row r="1568" spans="1:9" ht="24" x14ac:dyDescent="0.25">
      <c r="A1568" s="48">
        <v>29</v>
      </c>
      <c r="B1568" s="48" t="s">
        <v>175</v>
      </c>
      <c r="C1568" s="57" t="s">
        <v>1117</v>
      </c>
      <c r="D1568" s="55">
        <v>99</v>
      </c>
      <c r="E1568" s="55">
        <v>1960</v>
      </c>
      <c r="F1568" s="50">
        <v>67094701</v>
      </c>
      <c r="G1568" s="55">
        <v>155360616</v>
      </c>
      <c r="H1568" s="41"/>
      <c r="I1568" s="35"/>
    </row>
    <row r="1569" spans="1:9" x14ac:dyDescent="0.25">
      <c r="A1569" s="48">
        <v>29</v>
      </c>
      <c r="B1569" s="48" t="s">
        <v>175</v>
      </c>
      <c r="C1569" s="57" t="s">
        <v>1118</v>
      </c>
      <c r="D1569" s="55">
        <v>1271</v>
      </c>
      <c r="E1569" s="55">
        <v>9871</v>
      </c>
      <c r="F1569" s="50">
        <v>241586259</v>
      </c>
      <c r="G1569" s="55">
        <v>645914462</v>
      </c>
      <c r="H1569" s="41"/>
      <c r="I1569" s="35"/>
    </row>
    <row r="1570" spans="1:9" ht="24" x14ac:dyDescent="0.25">
      <c r="A1570" s="48">
        <v>29</v>
      </c>
      <c r="B1570" s="48" t="s">
        <v>175</v>
      </c>
      <c r="C1570" s="57" t="s">
        <v>1119</v>
      </c>
      <c r="D1570" s="55">
        <v>1926</v>
      </c>
      <c r="E1570" s="55">
        <v>8754</v>
      </c>
      <c r="F1570" s="50">
        <v>144912856</v>
      </c>
      <c r="G1570" s="55">
        <v>375268623</v>
      </c>
      <c r="H1570" s="41"/>
      <c r="I1570" s="35"/>
    </row>
    <row r="1571" spans="1:9" ht="24" x14ac:dyDescent="0.25">
      <c r="A1571" s="48">
        <v>29</v>
      </c>
      <c r="B1571" s="48" t="s">
        <v>175</v>
      </c>
      <c r="C1571" s="57" t="s">
        <v>1119</v>
      </c>
      <c r="D1571" s="55">
        <v>454</v>
      </c>
      <c r="E1571" s="55">
        <v>3191</v>
      </c>
      <c r="F1571" s="50">
        <v>74723262</v>
      </c>
      <c r="G1571" s="55">
        <v>164849619</v>
      </c>
      <c r="H1571" s="41"/>
      <c r="I1571" s="35"/>
    </row>
    <row r="1572" spans="1:9" ht="24" x14ac:dyDescent="0.25">
      <c r="A1572" s="48">
        <v>29</v>
      </c>
      <c r="B1572" s="48" t="s">
        <v>175</v>
      </c>
      <c r="C1572" s="57" t="s">
        <v>1119</v>
      </c>
      <c r="D1572" s="55">
        <v>72</v>
      </c>
      <c r="E1572" s="55">
        <v>773</v>
      </c>
      <c r="F1572" s="50">
        <v>11884963</v>
      </c>
      <c r="G1572" s="55">
        <v>29325469</v>
      </c>
      <c r="H1572" s="41"/>
      <c r="I1572" s="35"/>
    </row>
    <row r="1573" spans="1:9" ht="24" x14ac:dyDescent="0.25">
      <c r="A1573" s="48">
        <v>29</v>
      </c>
      <c r="B1573" s="48" t="s">
        <v>175</v>
      </c>
      <c r="C1573" s="57" t="s">
        <v>1119</v>
      </c>
      <c r="D1573" s="55">
        <v>254</v>
      </c>
      <c r="E1573" s="55">
        <v>1876</v>
      </c>
      <c r="F1573" s="50">
        <v>48490982</v>
      </c>
      <c r="G1573" s="55">
        <v>112904440</v>
      </c>
      <c r="H1573" s="41"/>
      <c r="I1573" s="35"/>
    </row>
    <row r="1574" spans="1:9" ht="24" x14ac:dyDescent="0.25">
      <c r="A1574" s="48">
        <v>29</v>
      </c>
      <c r="B1574" s="48" t="s">
        <v>175</v>
      </c>
      <c r="C1574" s="57" t="s">
        <v>1119</v>
      </c>
      <c r="D1574" s="55">
        <v>310</v>
      </c>
      <c r="E1574" s="55">
        <v>4780</v>
      </c>
      <c r="F1574" s="50">
        <v>103766333</v>
      </c>
      <c r="G1574" s="55">
        <v>251432729</v>
      </c>
      <c r="H1574" s="41"/>
      <c r="I1574" s="35"/>
    </row>
    <row r="1575" spans="1:9" ht="24" x14ac:dyDescent="0.25">
      <c r="A1575" s="48">
        <v>29</v>
      </c>
      <c r="B1575" s="48" t="s">
        <v>175</v>
      </c>
      <c r="C1575" s="57" t="s">
        <v>1119</v>
      </c>
      <c r="D1575" s="55">
        <v>136</v>
      </c>
      <c r="E1575" s="55">
        <v>1153</v>
      </c>
      <c r="F1575" s="50">
        <v>20344963</v>
      </c>
      <c r="G1575" s="55">
        <v>47306036</v>
      </c>
      <c r="H1575" s="41"/>
      <c r="I1575" s="35"/>
    </row>
    <row r="1576" spans="1:9" ht="24" x14ac:dyDescent="0.25">
      <c r="A1576" s="48">
        <v>29</v>
      </c>
      <c r="B1576" s="48" t="s">
        <v>175</v>
      </c>
      <c r="C1576" s="57" t="s">
        <v>1119</v>
      </c>
      <c r="D1576" s="55">
        <v>26</v>
      </c>
      <c r="E1576" s="55">
        <v>1202</v>
      </c>
      <c r="F1576" s="50">
        <v>13048485</v>
      </c>
      <c r="G1576" s="55">
        <v>30762374</v>
      </c>
      <c r="H1576" s="41"/>
      <c r="I1576" s="35"/>
    </row>
    <row r="1577" spans="1:9" ht="24" x14ac:dyDescent="0.25">
      <c r="A1577" s="48">
        <v>29</v>
      </c>
      <c r="B1577" s="48" t="s">
        <v>175</v>
      </c>
      <c r="C1577" s="57" t="s">
        <v>1119</v>
      </c>
      <c r="D1577" s="55">
        <v>324</v>
      </c>
      <c r="E1577" s="55">
        <v>2346</v>
      </c>
      <c r="F1577" s="50">
        <v>60264773</v>
      </c>
      <c r="G1577" s="55">
        <v>128464770</v>
      </c>
      <c r="H1577" s="41"/>
      <c r="I1577" s="35"/>
    </row>
    <row r="1578" spans="1:9" ht="24" x14ac:dyDescent="0.25">
      <c r="A1578" s="48">
        <v>29</v>
      </c>
      <c r="B1578" s="48" t="s">
        <v>176</v>
      </c>
      <c r="C1578" s="57" t="s">
        <v>1120</v>
      </c>
      <c r="D1578" s="55">
        <v>487</v>
      </c>
      <c r="E1578" s="55">
        <v>6900</v>
      </c>
      <c r="F1578" s="50">
        <v>233277623</v>
      </c>
      <c r="G1578" s="55">
        <v>476114446</v>
      </c>
      <c r="H1578" s="41"/>
      <c r="I1578" s="35"/>
    </row>
    <row r="1579" spans="1:9" ht="24" x14ac:dyDescent="0.25">
      <c r="A1579" s="48">
        <v>29</v>
      </c>
      <c r="B1579" s="48" t="s">
        <v>176</v>
      </c>
      <c r="C1579" s="57" t="s">
        <v>1121</v>
      </c>
      <c r="D1579" s="55">
        <v>114</v>
      </c>
      <c r="E1579" s="55">
        <v>1821</v>
      </c>
      <c r="F1579" s="50">
        <v>43319285</v>
      </c>
      <c r="G1579" s="55">
        <v>97522827</v>
      </c>
      <c r="H1579" s="41"/>
      <c r="I1579" s="35"/>
    </row>
    <row r="1580" spans="1:9" x14ac:dyDescent="0.25">
      <c r="A1580" s="48">
        <v>29</v>
      </c>
      <c r="B1580" s="48" t="s">
        <v>176</v>
      </c>
      <c r="C1580" s="57" t="s">
        <v>1122</v>
      </c>
      <c r="D1580" s="55">
        <v>68</v>
      </c>
      <c r="E1580" s="55">
        <v>711</v>
      </c>
      <c r="F1580" s="50">
        <v>19489893</v>
      </c>
      <c r="G1580" s="55">
        <v>40491213</v>
      </c>
      <c r="H1580" s="41"/>
      <c r="I1580" s="35"/>
    </row>
    <row r="1581" spans="1:9" x14ac:dyDescent="0.25">
      <c r="A1581" s="48">
        <v>29</v>
      </c>
      <c r="B1581" s="48" t="s">
        <v>176</v>
      </c>
      <c r="C1581" s="57" t="s">
        <v>1123</v>
      </c>
      <c r="D1581" s="55">
        <v>562</v>
      </c>
      <c r="E1581" s="55">
        <v>3791</v>
      </c>
      <c r="F1581" s="50">
        <v>93006965</v>
      </c>
      <c r="G1581" s="55">
        <v>207892709</v>
      </c>
      <c r="H1581" s="41"/>
      <c r="I1581" s="35"/>
    </row>
    <row r="1582" spans="1:9" x14ac:dyDescent="0.25">
      <c r="A1582" s="48">
        <v>29</v>
      </c>
      <c r="B1582" s="48" t="s">
        <v>177</v>
      </c>
      <c r="C1582" s="57" t="s">
        <v>986</v>
      </c>
      <c r="D1582" s="55">
        <v>456</v>
      </c>
      <c r="E1582" s="55">
        <v>2679</v>
      </c>
      <c r="F1582" s="50">
        <v>83773628</v>
      </c>
      <c r="G1582" s="55">
        <v>227349644</v>
      </c>
      <c r="H1582" s="41"/>
      <c r="I1582" s="35"/>
    </row>
    <row r="1583" spans="1:9" x14ac:dyDescent="0.25">
      <c r="A1583" s="48">
        <v>29</v>
      </c>
      <c r="B1583" s="48" t="s">
        <v>102</v>
      </c>
      <c r="C1583" s="57" t="s">
        <v>1124</v>
      </c>
      <c r="D1583" s="55">
        <v>391</v>
      </c>
      <c r="E1583" s="55">
        <v>12411</v>
      </c>
      <c r="F1583" s="50">
        <v>486553226</v>
      </c>
      <c r="G1583" s="55">
        <v>1293239919</v>
      </c>
      <c r="H1583" s="41"/>
      <c r="I1583" s="35"/>
    </row>
    <row r="1584" spans="1:9" ht="24" x14ac:dyDescent="0.25">
      <c r="A1584" s="48">
        <v>30</v>
      </c>
      <c r="B1584" s="48" t="s">
        <v>175</v>
      </c>
      <c r="C1584" s="57" t="s">
        <v>1125</v>
      </c>
      <c r="D1584" s="55">
        <v>120</v>
      </c>
      <c r="E1584" s="55">
        <v>1079</v>
      </c>
      <c r="F1584" s="50">
        <v>67321545</v>
      </c>
      <c r="G1584" s="55">
        <v>216033254</v>
      </c>
      <c r="H1584" s="41"/>
      <c r="I1584" s="35"/>
    </row>
    <row r="1585" spans="1:9" ht="24" x14ac:dyDescent="0.25">
      <c r="A1585" s="48">
        <v>31</v>
      </c>
      <c r="B1585" s="48" t="s">
        <v>175</v>
      </c>
      <c r="C1585" s="57" t="s">
        <v>1126</v>
      </c>
      <c r="D1585" s="55">
        <v>1058</v>
      </c>
      <c r="E1585" s="55">
        <v>6205</v>
      </c>
      <c r="F1585" s="50">
        <v>135911602</v>
      </c>
      <c r="G1585" s="55">
        <v>313917068</v>
      </c>
      <c r="H1585" s="41"/>
      <c r="I1585" s="35"/>
    </row>
    <row r="1586" spans="1:9" ht="24" x14ac:dyDescent="0.25">
      <c r="A1586" s="48">
        <v>31</v>
      </c>
      <c r="B1586" s="48" t="s">
        <v>176</v>
      </c>
      <c r="C1586" s="57" t="s">
        <v>1127</v>
      </c>
      <c r="D1586" s="55">
        <v>201</v>
      </c>
      <c r="E1586" s="55">
        <v>3618</v>
      </c>
      <c r="F1586" s="50">
        <v>74368646</v>
      </c>
      <c r="G1586" s="55">
        <v>212799827</v>
      </c>
      <c r="H1586" s="41"/>
      <c r="I1586" s="35"/>
    </row>
    <row r="1587" spans="1:9" ht="24" x14ac:dyDescent="0.25">
      <c r="A1587" s="48">
        <v>31</v>
      </c>
      <c r="B1587" s="48" t="s">
        <v>176</v>
      </c>
      <c r="C1587" s="57" t="s">
        <v>1128</v>
      </c>
      <c r="D1587" s="55">
        <v>156</v>
      </c>
      <c r="E1587" s="55">
        <v>4492</v>
      </c>
      <c r="F1587" s="50">
        <v>146003017</v>
      </c>
      <c r="G1587" s="55">
        <v>465794971</v>
      </c>
      <c r="H1587" s="41"/>
      <c r="I1587" s="35"/>
    </row>
    <row r="1588" spans="1:9" x14ac:dyDescent="0.25">
      <c r="A1588" s="48">
        <v>31</v>
      </c>
      <c r="B1588" s="48" t="s">
        <v>177</v>
      </c>
      <c r="C1588" s="57" t="s">
        <v>1129</v>
      </c>
      <c r="D1588" s="55">
        <v>752</v>
      </c>
      <c r="E1588" s="55">
        <v>3410</v>
      </c>
      <c r="F1588" s="50">
        <v>73343029</v>
      </c>
      <c r="G1588" s="55">
        <v>204160273</v>
      </c>
      <c r="H1588" s="41"/>
      <c r="I1588" s="35"/>
    </row>
    <row r="1589" spans="1:9" x14ac:dyDescent="0.25">
      <c r="A1589" s="48">
        <v>31</v>
      </c>
      <c r="B1589" s="48" t="s">
        <v>102</v>
      </c>
      <c r="C1589" s="57" t="s">
        <v>1130</v>
      </c>
      <c r="D1589" s="55">
        <v>380</v>
      </c>
      <c r="E1589" s="55">
        <v>3226</v>
      </c>
      <c r="F1589" s="50">
        <v>77922027</v>
      </c>
      <c r="G1589" s="55">
        <v>225570618</v>
      </c>
      <c r="H1589" s="41"/>
      <c r="I1589" s="35"/>
    </row>
    <row r="1590" spans="1:9" x14ac:dyDescent="0.25">
      <c r="A1590" s="48">
        <v>31</v>
      </c>
      <c r="B1590" s="48" t="s">
        <v>178</v>
      </c>
      <c r="C1590" s="57" t="s">
        <v>1131</v>
      </c>
      <c r="D1590" s="55">
        <v>541</v>
      </c>
      <c r="E1590" s="55">
        <v>7446</v>
      </c>
      <c r="F1590" s="50">
        <v>183336281</v>
      </c>
      <c r="G1590" s="55">
        <v>467430423</v>
      </c>
      <c r="H1590" s="41"/>
      <c r="I1590" s="35"/>
    </row>
    <row r="1591" spans="1:9" ht="24" x14ac:dyDescent="0.25">
      <c r="A1591" s="48">
        <v>32</v>
      </c>
      <c r="B1591" s="48" t="s">
        <v>175</v>
      </c>
      <c r="C1591" s="57" t="s">
        <v>1132</v>
      </c>
      <c r="D1591" s="55">
        <v>200</v>
      </c>
      <c r="E1591" s="55">
        <v>1470</v>
      </c>
      <c r="F1591" s="50">
        <v>39372159</v>
      </c>
      <c r="G1591" s="55">
        <v>83577672</v>
      </c>
      <c r="H1591" s="41"/>
      <c r="I1591" s="35"/>
    </row>
    <row r="1592" spans="1:9" ht="36" x14ac:dyDescent="0.25">
      <c r="A1592" s="48">
        <v>32</v>
      </c>
      <c r="B1592" s="48" t="s">
        <v>175</v>
      </c>
      <c r="C1592" s="57" t="s">
        <v>1133</v>
      </c>
      <c r="D1592" s="55">
        <v>194</v>
      </c>
      <c r="E1592" s="55">
        <v>4293</v>
      </c>
      <c r="F1592" s="50">
        <v>298993805</v>
      </c>
      <c r="G1592" s="55">
        <v>706528072</v>
      </c>
      <c r="H1592" s="41"/>
      <c r="I1592" s="35"/>
    </row>
    <row r="1593" spans="1:9" ht="36" x14ac:dyDescent="0.25">
      <c r="A1593" s="48">
        <v>32</v>
      </c>
      <c r="B1593" s="48" t="s">
        <v>175</v>
      </c>
      <c r="C1593" s="57" t="s">
        <v>1134</v>
      </c>
      <c r="D1593" s="55">
        <v>124</v>
      </c>
      <c r="E1593" s="55">
        <v>4878</v>
      </c>
      <c r="F1593" s="50">
        <v>304628256</v>
      </c>
      <c r="G1593" s="55">
        <v>947195674</v>
      </c>
      <c r="H1593" s="41"/>
      <c r="I1593" s="35"/>
    </row>
    <row r="1594" spans="1:9" ht="24" x14ac:dyDescent="0.25">
      <c r="A1594" s="48">
        <v>33</v>
      </c>
      <c r="B1594" s="48" t="s">
        <v>175</v>
      </c>
      <c r="C1594" s="57" t="s">
        <v>1135</v>
      </c>
      <c r="D1594" s="55">
        <v>788</v>
      </c>
      <c r="E1594" s="55">
        <v>3777</v>
      </c>
      <c r="F1594" s="50">
        <v>79273578</v>
      </c>
      <c r="G1594" s="55">
        <v>181676490</v>
      </c>
      <c r="H1594" s="41"/>
      <c r="I1594" s="35"/>
    </row>
    <row r="1595" spans="1:9" ht="36" x14ac:dyDescent="0.25">
      <c r="A1595" s="48">
        <v>33</v>
      </c>
      <c r="B1595" s="48" t="s">
        <v>176</v>
      </c>
      <c r="C1595" s="57" t="s">
        <v>1136</v>
      </c>
      <c r="D1595" s="55">
        <v>213</v>
      </c>
      <c r="E1595" s="55">
        <v>2691</v>
      </c>
      <c r="F1595" s="50">
        <v>61807674</v>
      </c>
      <c r="G1595" s="55">
        <v>160376616</v>
      </c>
      <c r="H1595" s="41"/>
      <c r="I1595" s="35"/>
    </row>
    <row r="1596" spans="1:9" ht="36" x14ac:dyDescent="0.25">
      <c r="A1596" s="48">
        <v>33</v>
      </c>
      <c r="B1596" s="48" t="s">
        <v>176</v>
      </c>
      <c r="C1596" s="57" t="s">
        <v>1136</v>
      </c>
      <c r="D1596" s="55">
        <v>57</v>
      </c>
      <c r="E1596" s="55">
        <v>407</v>
      </c>
      <c r="F1596" s="50">
        <v>21229926</v>
      </c>
      <c r="G1596" s="55">
        <v>39740861</v>
      </c>
      <c r="H1596" s="41"/>
      <c r="I1596" s="35"/>
    </row>
    <row r="1597" spans="1:9" ht="36" x14ac:dyDescent="0.25">
      <c r="A1597" s="48">
        <v>33</v>
      </c>
      <c r="B1597" s="48" t="s">
        <v>176</v>
      </c>
      <c r="C1597" s="57" t="s">
        <v>1136</v>
      </c>
      <c r="D1597" s="55">
        <v>19</v>
      </c>
      <c r="E1597" s="55">
        <v>275</v>
      </c>
      <c r="F1597" s="50">
        <v>13947671</v>
      </c>
      <c r="G1597" s="55">
        <v>31453005</v>
      </c>
      <c r="H1597" s="41"/>
      <c r="I1597" s="35"/>
    </row>
    <row r="1598" spans="1:9" x14ac:dyDescent="0.25">
      <c r="A1598" s="48">
        <v>33</v>
      </c>
      <c r="B1598" s="48" t="s">
        <v>177</v>
      </c>
      <c r="C1598" s="57" t="s">
        <v>1137</v>
      </c>
      <c r="D1598" s="55">
        <v>119</v>
      </c>
      <c r="E1598" s="55">
        <v>1266</v>
      </c>
      <c r="F1598" s="50">
        <v>28179745</v>
      </c>
      <c r="G1598" s="55">
        <v>59461424</v>
      </c>
      <c r="H1598" s="41"/>
      <c r="I1598" s="35"/>
    </row>
    <row r="1599" spans="1:9" x14ac:dyDescent="0.25">
      <c r="A1599" s="48">
        <v>34</v>
      </c>
      <c r="B1599" s="48" t="s">
        <v>175</v>
      </c>
      <c r="C1599" s="57" t="s">
        <v>1138</v>
      </c>
      <c r="D1599" s="55">
        <v>18</v>
      </c>
      <c r="E1599" s="55">
        <v>22875</v>
      </c>
      <c r="F1599" s="50">
        <v>1233630032</v>
      </c>
      <c r="G1599" s="55">
        <v>5374784303</v>
      </c>
      <c r="H1599" s="41"/>
      <c r="I1599" s="35"/>
    </row>
    <row r="1600" spans="1:9" ht="24" x14ac:dyDescent="0.25">
      <c r="A1600" s="48">
        <v>34</v>
      </c>
      <c r="B1600" s="48" t="s">
        <v>176</v>
      </c>
      <c r="C1600" s="57" t="s">
        <v>1139</v>
      </c>
      <c r="D1600" s="55">
        <v>439</v>
      </c>
      <c r="E1600" s="55">
        <v>6741</v>
      </c>
      <c r="F1600" s="50">
        <v>162625069</v>
      </c>
      <c r="G1600" s="55">
        <v>471624921</v>
      </c>
      <c r="H1600" s="41"/>
      <c r="I1600" s="35"/>
    </row>
    <row r="1601" spans="1:9" ht="24" x14ac:dyDescent="0.25">
      <c r="A1601" s="48">
        <v>34</v>
      </c>
      <c r="B1601" s="48" t="s">
        <v>176</v>
      </c>
      <c r="C1601" s="57" t="s">
        <v>1140</v>
      </c>
      <c r="D1601" s="55">
        <v>2076</v>
      </c>
      <c r="E1601" s="55">
        <v>37985</v>
      </c>
      <c r="F1601" s="50">
        <v>934246123</v>
      </c>
      <c r="G1601" s="55">
        <v>2475066866</v>
      </c>
      <c r="H1601" s="41"/>
      <c r="I1601" s="35"/>
    </row>
    <row r="1602" spans="1:9" x14ac:dyDescent="0.25">
      <c r="A1602" s="48">
        <v>35</v>
      </c>
      <c r="B1602" s="48" t="s">
        <v>175</v>
      </c>
      <c r="C1602" s="57" t="s">
        <v>1141</v>
      </c>
      <c r="D1602" s="55">
        <v>164</v>
      </c>
      <c r="E1602" s="55">
        <v>1765</v>
      </c>
      <c r="F1602" s="50">
        <v>47905386</v>
      </c>
      <c r="G1602" s="55">
        <v>115786543</v>
      </c>
      <c r="H1602" s="41"/>
      <c r="I1602" s="35"/>
    </row>
    <row r="1603" spans="1:9" x14ac:dyDescent="0.25">
      <c r="A1603" s="48">
        <v>35</v>
      </c>
      <c r="B1603" s="48" t="s">
        <v>175</v>
      </c>
      <c r="C1603" s="57" t="s">
        <v>1142</v>
      </c>
      <c r="D1603" s="55">
        <v>137</v>
      </c>
      <c r="E1603" s="55">
        <v>445</v>
      </c>
      <c r="F1603" s="50">
        <v>7137646</v>
      </c>
      <c r="G1603" s="55">
        <v>17532211</v>
      </c>
      <c r="H1603" s="41"/>
      <c r="I1603" s="35"/>
    </row>
    <row r="1604" spans="1:9" ht="24" x14ac:dyDescent="0.25">
      <c r="A1604" s="48">
        <v>35</v>
      </c>
      <c r="B1604" s="48" t="s">
        <v>176</v>
      </c>
      <c r="C1604" s="57" t="s">
        <v>1143</v>
      </c>
      <c r="D1604" s="55">
        <v>19</v>
      </c>
      <c r="E1604" s="55">
        <v>1068</v>
      </c>
      <c r="F1604" s="50">
        <v>12230485</v>
      </c>
      <c r="G1604" s="55">
        <v>27191042</v>
      </c>
      <c r="H1604" s="41"/>
      <c r="I1604" s="35"/>
    </row>
    <row r="1605" spans="1:9" x14ac:dyDescent="0.25">
      <c r="A1605" s="48">
        <v>35</v>
      </c>
      <c r="B1605" s="48" t="s">
        <v>177</v>
      </c>
      <c r="C1605" s="57" t="s">
        <v>1144</v>
      </c>
      <c r="D1605" s="55">
        <v>44</v>
      </c>
      <c r="E1605" s="55">
        <v>306</v>
      </c>
      <c r="F1605" s="50">
        <v>7194673</v>
      </c>
      <c r="G1605" s="55">
        <v>13856180</v>
      </c>
      <c r="H1605" s="41"/>
      <c r="I1605" s="35"/>
    </row>
    <row r="1606" spans="1:9" x14ac:dyDescent="0.25">
      <c r="A1606" s="48">
        <v>35</v>
      </c>
      <c r="B1606" s="48" t="s">
        <v>102</v>
      </c>
      <c r="C1606" s="57" t="s">
        <v>1145</v>
      </c>
      <c r="D1606" s="55">
        <v>64</v>
      </c>
      <c r="E1606" s="55">
        <v>2101</v>
      </c>
      <c r="F1606" s="50">
        <v>67354438</v>
      </c>
      <c r="G1606" s="55">
        <v>291605151</v>
      </c>
      <c r="H1606" s="41"/>
      <c r="I1606" s="35"/>
    </row>
    <row r="1607" spans="1:9" x14ac:dyDescent="0.25">
      <c r="A1607" s="48">
        <v>35</v>
      </c>
      <c r="B1607" s="48" t="s">
        <v>179</v>
      </c>
      <c r="C1607" s="57" t="s">
        <v>1146</v>
      </c>
      <c r="D1607" s="55">
        <v>219</v>
      </c>
      <c r="E1607" s="55">
        <v>1933</v>
      </c>
      <c r="F1607" s="50">
        <v>37061767</v>
      </c>
      <c r="G1607" s="55">
        <v>107816821</v>
      </c>
      <c r="H1607" s="41"/>
      <c r="I1607" s="35"/>
    </row>
    <row r="1608" spans="1:9" x14ac:dyDescent="0.25">
      <c r="A1608" s="48">
        <v>35</v>
      </c>
      <c r="B1608" s="48" t="s">
        <v>179</v>
      </c>
      <c r="C1608" s="57" t="s">
        <v>1146</v>
      </c>
      <c r="D1608" s="55">
        <v>61</v>
      </c>
      <c r="E1608" s="55">
        <v>395</v>
      </c>
      <c r="F1608" s="50">
        <v>6440698</v>
      </c>
      <c r="G1608" s="55">
        <v>18973660</v>
      </c>
      <c r="H1608" s="41"/>
      <c r="I1608" s="35"/>
    </row>
    <row r="1609" spans="1:9" ht="24" x14ac:dyDescent="0.25">
      <c r="A1609" s="48">
        <v>36</v>
      </c>
      <c r="B1609" s="48" t="s">
        <v>175</v>
      </c>
      <c r="C1609" s="57" t="s">
        <v>1147</v>
      </c>
      <c r="D1609" s="55">
        <v>4267</v>
      </c>
      <c r="E1609" s="55">
        <v>17571</v>
      </c>
      <c r="F1609" s="50">
        <v>228749979</v>
      </c>
      <c r="G1609" s="55">
        <v>538072103</v>
      </c>
      <c r="H1609" s="41"/>
      <c r="I1609" s="35"/>
    </row>
    <row r="1610" spans="1:9" ht="24" x14ac:dyDescent="0.25">
      <c r="A1610" s="48">
        <v>36</v>
      </c>
      <c r="B1610" s="48" t="s">
        <v>176</v>
      </c>
      <c r="C1610" s="57" t="s">
        <v>1148</v>
      </c>
      <c r="D1610" s="55">
        <v>526</v>
      </c>
      <c r="E1610" s="55">
        <v>4548</v>
      </c>
      <c r="F1610" s="50">
        <v>80446140</v>
      </c>
      <c r="G1610" s="55">
        <v>231250710</v>
      </c>
      <c r="H1610" s="41"/>
      <c r="I1610" s="35"/>
    </row>
    <row r="1611" spans="1:9" x14ac:dyDescent="0.25">
      <c r="A1611" s="48">
        <v>36</v>
      </c>
      <c r="B1611" s="48" t="s">
        <v>177</v>
      </c>
      <c r="C1611" s="57" t="s">
        <v>1149</v>
      </c>
      <c r="D1611" s="55">
        <v>79</v>
      </c>
      <c r="E1611" s="55">
        <v>1915</v>
      </c>
      <c r="F1611" s="50">
        <v>50639686</v>
      </c>
      <c r="G1611" s="55">
        <v>154862365</v>
      </c>
      <c r="H1611" s="41"/>
      <c r="I1611" s="35"/>
    </row>
    <row r="1612" spans="1:9" x14ac:dyDescent="0.25">
      <c r="A1612" s="48">
        <v>36</v>
      </c>
      <c r="B1612" s="48" t="s">
        <v>178</v>
      </c>
      <c r="C1612" s="57" t="s">
        <v>1150</v>
      </c>
      <c r="D1612" s="55">
        <v>212</v>
      </c>
      <c r="E1612" s="55">
        <v>999</v>
      </c>
      <c r="F1612" s="50">
        <v>20543646</v>
      </c>
      <c r="G1612" s="55">
        <v>71300347</v>
      </c>
      <c r="H1612" s="41"/>
      <c r="I1612" s="35"/>
    </row>
    <row r="1613" spans="1:9" x14ac:dyDescent="0.25">
      <c r="A1613" s="48">
        <v>36</v>
      </c>
      <c r="B1613" s="48" t="s">
        <v>178</v>
      </c>
      <c r="C1613" s="57" t="s">
        <v>1150</v>
      </c>
      <c r="D1613" s="55">
        <v>35</v>
      </c>
      <c r="E1613" s="55">
        <v>155</v>
      </c>
      <c r="F1613" s="50">
        <v>1928604</v>
      </c>
      <c r="G1613" s="55">
        <v>4691350</v>
      </c>
      <c r="H1613" s="41"/>
      <c r="I1613" s="35"/>
    </row>
    <row r="1614" spans="1:9" x14ac:dyDescent="0.25">
      <c r="A1614" s="48">
        <v>36</v>
      </c>
      <c r="B1614" s="48" t="s">
        <v>178</v>
      </c>
      <c r="C1614" s="57" t="s">
        <v>1150</v>
      </c>
      <c r="D1614" s="55">
        <v>123</v>
      </c>
      <c r="E1614" s="55">
        <v>804</v>
      </c>
      <c r="F1614" s="50">
        <v>16372125</v>
      </c>
      <c r="G1614" s="55">
        <v>33338481</v>
      </c>
      <c r="H1614" s="41"/>
      <c r="I1614" s="35"/>
    </row>
    <row r="1615" spans="1:9" x14ac:dyDescent="0.25">
      <c r="A1615" s="48">
        <v>36</v>
      </c>
      <c r="B1615" s="48" t="s">
        <v>178</v>
      </c>
      <c r="C1615" s="57" t="s">
        <v>1150</v>
      </c>
      <c r="D1615" s="55">
        <v>195</v>
      </c>
      <c r="E1615" s="55">
        <v>1675</v>
      </c>
      <c r="F1615" s="50">
        <v>43295067</v>
      </c>
      <c r="G1615" s="55">
        <v>81528199</v>
      </c>
      <c r="H1615" s="41"/>
      <c r="I1615" s="35"/>
    </row>
    <row r="1616" spans="1:9" x14ac:dyDescent="0.25">
      <c r="A1616" s="48">
        <v>36</v>
      </c>
      <c r="B1616" s="48" t="s">
        <v>178</v>
      </c>
      <c r="C1616" s="57" t="s">
        <v>1150</v>
      </c>
      <c r="D1616" s="55">
        <v>923</v>
      </c>
      <c r="E1616" s="55">
        <v>4740</v>
      </c>
      <c r="F1616" s="50">
        <v>121645368</v>
      </c>
      <c r="G1616" s="55">
        <v>246794809</v>
      </c>
      <c r="H1616" s="41"/>
      <c r="I1616" s="35"/>
    </row>
    <row r="1617" spans="1:9" x14ac:dyDescent="0.25">
      <c r="H1617" s="41"/>
      <c r="I1617" s="35"/>
    </row>
    <row r="1618" spans="1:9" ht="15.75" thickBot="1" x14ac:dyDescent="0.3">
      <c r="A1618" s="49"/>
      <c r="B1618" s="49"/>
      <c r="C1618" s="58"/>
      <c r="D1618" s="49"/>
      <c r="E1618" s="49"/>
      <c r="F1618" s="49"/>
      <c r="G1618" s="49"/>
      <c r="H1618" s="40"/>
      <c r="I1618" s="35"/>
    </row>
    <row r="1619" spans="1:9" ht="15.75" thickTop="1" x14ac:dyDescent="0.25">
      <c r="H1619" s="41"/>
      <c r="I1619" s="35"/>
    </row>
    <row r="1620" spans="1:9" x14ac:dyDescent="0.25">
      <c r="A1620" s="108" t="s">
        <v>1151</v>
      </c>
      <c r="H1620" s="41"/>
      <c r="I1620" s="35"/>
    </row>
    <row r="1621" spans="1:9" x14ac:dyDescent="0.25">
      <c r="H1621" s="41"/>
      <c r="I1621" s="35"/>
    </row>
    <row r="1622" spans="1:9" ht="15" customHeight="1" x14ac:dyDescent="0.25">
      <c r="A1622" s="153"/>
      <c r="B1622" s="153"/>
      <c r="C1622" s="153"/>
      <c r="D1622" s="154" t="s">
        <v>1224</v>
      </c>
      <c r="E1622" s="154" t="s">
        <v>15</v>
      </c>
      <c r="F1622" s="152" t="s">
        <v>1231</v>
      </c>
      <c r="G1622" s="152" t="s">
        <v>1232</v>
      </c>
      <c r="I1622" s="35"/>
    </row>
    <row r="1623" spans="1:9" x14ac:dyDescent="0.25">
      <c r="A1623" s="153"/>
      <c r="B1623" s="153"/>
      <c r="C1623" s="153"/>
      <c r="D1623" s="154"/>
      <c r="E1623" s="154"/>
      <c r="F1623" s="152"/>
      <c r="G1623" s="152"/>
      <c r="I1623" s="35"/>
    </row>
    <row r="1624" spans="1:9" x14ac:dyDescent="0.25">
      <c r="A1624" s="153"/>
      <c r="B1624" s="153"/>
      <c r="C1624" s="153"/>
      <c r="D1624" s="154"/>
      <c r="E1624" s="154"/>
      <c r="F1624" s="152"/>
      <c r="G1624" s="152"/>
      <c r="I1624" s="35"/>
    </row>
    <row r="1625" spans="1:9" x14ac:dyDescent="0.25">
      <c r="A1625" s="153"/>
      <c r="B1625" s="153"/>
      <c r="C1625" s="153"/>
      <c r="D1625" s="154"/>
      <c r="E1625" s="154"/>
      <c r="F1625" s="152"/>
      <c r="G1625" s="152"/>
      <c r="I1625" s="35"/>
    </row>
    <row r="1626" spans="1:9" x14ac:dyDescent="0.25">
      <c r="A1626" s="48">
        <v>15</v>
      </c>
      <c r="B1626" s="48" t="s">
        <v>175</v>
      </c>
      <c r="C1626" s="57" t="s">
        <v>1152</v>
      </c>
      <c r="D1626" s="50">
        <v>500</v>
      </c>
      <c r="E1626" s="50">
        <v>33021.279999999999</v>
      </c>
      <c r="F1626" s="55">
        <v>1384437791</v>
      </c>
      <c r="G1626" s="50">
        <v>8702347601</v>
      </c>
      <c r="H1626" s="41"/>
      <c r="I1626" s="35"/>
    </row>
    <row r="1627" spans="1:9" x14ac:dyDescent="0.25">
      <c r="A1627" s="48">
        <v>15</v>
      </c>
      <c r="B1627" s="48" t="s">
        <v>175</v>
      </c>
      <c r="C1627" s="57" t="s">
        <v>1024</v>
      </c>
      <c r="D1627" s="50">
        <v>73</v>
      </c>
      <c r="E1627" s="50">
        <v>6943.48</v>
      </c>
      <c r="F1627" s="55">
        <v>392848346</v>
      </c>
      <c r="G1627" s="50">
        <v>1478061006</v>
      </c>
      <c r="H1627" s="41"/>
      <c r="I1627" s="35"/>
    </row>
    <row r="1628" spans="1:9" x14ac:dyDescent="0.25">
      <c r="A1628" s="48">
        <v>15</v>
      </c>
      <c r="B1628" s="48" t="s">
        <v>175</v>
      </c>
      <c r="C1628" s="57" t="s">
        <v>1025</v>
      </c>
      <c r="D1628" s="50">
        <v>550</v>
      </c>
      <c r="E1628" s="50">
        <v>9986.44</v>
      </c>
      <c r="F1628" s="55">
        <v>385428822</v>
      </c>
      <c r="G1628" s="50">
        <v>1472560113</v>
      </c>
      <c r="H1628" s="41"/>
      <c r="I1628" s="35"/>
    </row>
    <row r="1629" spans="1:9" ht="24" x14ac:dyDescent="0.25">
      <c r="A1629" s="48">
        <v>15</v>
      </c>
      <c r="B1629" s="48" t="s">
        <v>175</v>
      </c>
      <c r="C1629" s="57" t="s">
        <v>1153</v>
      </c>
      <c r="D1629" s="50">
        <v>134</v>
      </c>
      <c r="E1629" s="50">
        <v>2578.71</v>
      </c>
      <c r="F1629" s="55">
        <v>209677101</v>
      </c>
      <c r="G1629" s="50">
        <v>609788472</v>
      </c>
      <c r="H1629" s="41"/>
      <c r="I1629" s="35"/>
    </row>
    <row r="1630" spans="1:9" x14ac:dyDescent="0.25">
      <c r="A1630" s="48">
        <v>15</v>
      </c>
      <c r="B1630" s="48" t="s">
        <v>176</v>
      </c>
      <c r="C1630" s="57" t="s">
        <v>1026</v>
      </c>
      <c r="D1630" s="50">
        <v>240</v>
      </c>
      <c r="E1630" s="50">
        <v>10255.6</v>
      </c>
      <c r="F1630" s="55">
        <v>461562664</v>
      </c>
      <c r="G1630" s="50">
        <v>1365219098</v>
      </c>
      <c r="H1630" s="41"/>
      <c r="I1630" s="35"/>
    </row>
    <row r="1631" spans="1:9" x14ac:dyDescent="0.25">
      <c r="A1631" s="48">
        <v>15</v>
      </c>
      <c r="B1631" s="48" t="s">
        <v>177</v>
      </c>
      <c r="C1631" s="57" t="s">
        <v>1154</v>
      </c>
      <c r="D1631" s="50">
        <v>374</v>
      </c>
      <c r="E1631" s="50">
        <v>9271.93</v>
      </c>
      <c r="F1631" s="55">
        <v>353562474</v>
      </c>
      <c r="G1631" s="50">
        <v>1080553518.5</v>
      </c>
      <c r="H1631" s="41"/>
      <c r="I1631" s="35"/>
    </row>
    <row r="1632" spans="1:9" ht="24" x14ac:dyDescent="0.25">
      <c r="A1632" s="48">
        <v>15</v>
      </c>
      <c r="B1632" s="48" t="s">
        <v>177</v>
      </c>
      <c r="C1632" s="57" t="s">
        <v>1155</v>
      </c>
      <c r="D1632" s="50">
        <v>86</v>
      </c>
      <c r="E1632" s="50">
        <v>2773.85</v>
      </c>
      <c r="F1632" s="55">
        <v>238363111</v>
      </c>
      <c r="G1632" s="50">
        <v>655892648</v>
      </c>
      <c r="H1632" s="41"/>
      <c r="I1632" s="35"/>
    </row>
    <row r="1633" spans="1:9" x14ac:dyDescent="0.25">
      <c r="A1633" s="48">
        <v>15</v>
      </c>
      <c r="B1633" s="48" t="s">
        <v>177</v>
      </c>
      <c r="C1633" s="57" t="s">
        <v>1156</v>
      </c>
      <c r="D1633" s="50">
        <v>16</v>
      </c>
      <c r="E1633" s="50">
        <v>683.33</v>
      </c>
      <c r="F1633" s="55">
        <v>63225895</v>
      </c>
      <c r="G1633" s="50">
        <v>195351861</v>
      </c>
      <c r="H1633" s="41"/>
      <c r="I1633" s="35"/>
    </row>
    <row r="1634" spans="1:9" ht="36" x14ac:dyDescent="0.25">
      <c r="A1634" s="48">
        <v>15</v>
      </c>
      <c r="B1634" s="48" t="s">
        <v>177</v>
      </c>
      <c r="C1634" s="57" t="s">
        <v>1157</v>
      </c>
      <c r="D1634" s="50">
        <v>154</v>
      </c>
      <c r="E1634" s="50">
        <v>3847.09</v>
      </c>
      <c r="F1634" s="55">
        <v>157266105</v>
      </c>
      <c r="G1634" s="50">
        <v>362568211</v>
      </c>
      <c r="H1634" s="41"/>
      <c r="I1634" s="35"/>
    </row>
    <row r="1635" spans="1:9" x14ac:dyDescent="0.25">
      <c r="A1635" s="48">
        <v>15</v>
      </c>
      <c r="B1635" s="48" t="s">
        <v>102</v>
      </c>
      <c r="C1635" s="57" t="s">
        <v>1028</v>
      </c>
      <c r="D1635" s="50">
        <v>138</v>
      </c>
      <c r="E1635" s="50">
        <v>9223.33</v>
      </c>
      <c r="F1635" s="55">
        <v>2191778402</v>
      </c>
      <c r="G1635" s="50">
        <v>17547238468</v>
      </c>
      <c r="H1635" s="41"/>
      <c r="I1635" s="35"/>
    </row>
    <row r="1636" spans="1:9" x14ac:dyDescent="0.25">
      <c r="A1636" s="48">
        <v>15</v>
      </c>
      <c r="B1636" s="48" t="s">
        <v>178</v>
      </c>
      <c r="C1636" s="57" t="s">
        <v>1158</v>
      </c>
      <c r="D1636" s="50">
        <v>116</v>
      </c>
      <c r="E1636" s="50">
        <v>7476.76</v>
      </c>
      <c r="F1636" s="55">
        <v>775945246</v>
      </c>
      <c r="G1636" s="50">
        <v>2621018811</v>
      </c>
      <c r="H1636" s="41"/>
      <c r="I1636" s="35"/>
    </row>
    <row r="1637" spans="1:9" x14ac:dyDescent="0.25">
      <c r="A1637" s="48">
        <v>15</v>
      </c>
      <c r="B1637" s="48" t="s">
        <v>178</v>
      </c>
      <c r="C1637" s="57" t="s">
        <v>1159</v>
      </c>
      <c r="D1637" s="50">
        <v>362</v>
      </c>
      <c r="E1637" s="50">
        <v>8943.27</v>
      </c>
      <c r="F1637" s="55">
        <v>620102309</v>
      </c>
      <c r="G1637" s="50">
        <v>2053728949.6700001</v>
      </c>
      <c r="H1637" s="41"/>
      <c r="I1637" s="35"/>
    </row>
    <row r="1638" spans="1:9" x14ac:dyDescent="0.25">
      <c r="A1638" s="48">
        <v>15</v>
      </c>
      <c r="B1638" s="48" t="s">
        <v>178</v>
      </c>
      <c r="C1638" s="57" t="s">
        <v>1160</v>
      </c>
      <c r="D1638" s="50">
        <v>90</v>
      </c>
      <c r="E1638" s="50">
        <v>1247.76</v>
      </c>
      <c r="F1638" s="55">
        <v>47204824</v>
      </c>
      <c r="G1638" s="50">
        <v>126079139</v>
      </c>
      <c r="H1638" s="41"/>
      <c r="I1638" s="35"/>
    </row>
    <row r="1639" spans="1:9" x14ac:dyDescent="0.25">
      <c r="A1639" s="48">
        <v>15</v>
      </c>
      <c r="B1639" s="48" t="s">
        <v>178</v>
      </c>
      <c r="C1639" s="57" t="s">
        <v>1161</v>
      </c>
      <c r="D1639" s="50">
        <v>150</v>
      </c>
      <c r="E1639" s="50">
        <v>5027.71</v>
      </c>
      <c r="F1639" s="55">
        <v>308396114</v>
      </c>
      <c r="G1639" s="50">
        <v>1491884229</v>
      </c>
      <c r="H1639" s="41"/>
      <c r="I1639" s="35"/>
    </row>
    <row r="1640" spans="1:9" x14ac:dyDescent="0.25">
      <c r="A1640" s="48">
        <v>15</v>
      </c>
      <c r="B1640" s="48" t="s">
        <v>179</v>
      </c>
      <c r="C1640" s="57" t="s">
        <v>869</v>
      </c>
      <c r="D1640" s="50">
        <v>153</v>
      </c>
      <c r="E1640" s="50">
        <v>5877.76</v>
      </c>
      <c r="F1640" s="55">
        <v>469911818</v>
      </c>
      <c r="G1640" s="50">
        <v>2328954035</v>
      </c>
      <c r="H1640" s="41"/>
      <c r="I1640" s="35"/>
    </row>
    <row r="1641" spans="1:9" x14ac:dyDescent="0.25">
      <c r="A1641" s="48">
        <v>15</v>
      </c>
      <c r="B1641" s="48" t="s">
        <v>179</v>
      </c>
      <c r="C1641" s="57" t="s">
        <v>1030</v>
      </c>
      <c r="D1641" s="50">
        <v>69</v>
      </c>
      <c r="E1641" s="50">
        <v>1971.1</v>
      </c>
      <c r="F1641" s="55">
        <v>176352696</v>
      </c>
      <c r="G1641" s="50">
        <v>499015571</v>
      </c>
      <c r="H1641" s="41"/>
      <c r="I1641" s="35"/>
    </row>
    <row r="1642" spans="1:9" ht="24" x14ac:dyDescent="0.25">
      <c r="A1642" s="48">
        <v>15</v>
      </c>
      <c r="B1642" s="48" t="s">
        <v>179</v>
      </c>
      <c r="C1642" s="57" t="s">
        <v>1031</v>
      </c>
      <c r="D1642" s="50">
        <v>107</v>
      </c>
      <c r="E1642" s="50">
        <v>2511.98</v>
      </c>
      <c r="F1642" s="55">
        <v>280741322</v>
      </c>
      <c r="G1642" s="50">
        <v>766442704</v>
      </c>
      <c r="H1642" s="41"/>
      <c r="I1642" s="35"/>
    </row>
    <row r="1643" spans="1:9" x14ac:dyDescent="0.25">
      <c r="A1643" s="48">
        <v>15</v>
      </c>
      <c r="B1643" s="48" t="s">
        <v>179</v>
      </c>
      <c r="C1643" s="57" t="s">
        <v>1032</v>
      </c>
      <c r="D1643" s="50">
        <v>13</v>
      </c>
      <c r="E1643" s="50">
        <v>314.99</v>
      </c>
      <c r="F1643" s="55">
        <v>25934979</v>
      </c>
      <c r="G1643" s="50">
        <v>131580434</v>
      </c>
      <c r="H1643" s="41"/>
      <c r="I1643" s="35"/>
    </row>
    <row r="1644" spans="1:9" x14ac:dyDescent="0.25">
      <c r="A1644" s="48">
        <v>15</v>
      </c>
      <c r="B1644" s="48" t="s">
        <v>180</v>
      </c>
      <c r="C1644" s="57" t="s">
        <v>873</v>
      </c>
      <c r="D1644" s="50">
        <v>444</v>
      </c>
      <c r="E1644" s="50">
        <v>10702.47</v>
      </c>
      <c r="F1644" s="55">
        <v>502895842</v>
      </c>
      <c r="G1644" s="50">
        <v>1583738917.3299999</v>
      </c>
      <c r="H1644" s="41"/>
      <c r="I1644" s="35"/>
    </row>
    <row r="1645" spans="1:9" ht="24" x14ac:dyDescent="0.25">
      <c r="A1645" s="48">
        <v>15</v>
      </c>
      <c r="B1645" s="48" t="s">
        <v>180</v>
      </c>
      <c r="C1645" s="57" t="s">
        <v>1033</v>
      </c>
      <c r="D1645" s="50">
        <v>10973</v>
      </c>
      <c r="E1645" s="50">
        <v>52906.200000000099</v>
      </c>
      <c r="F1645" s="55">
        <v>987248226</v>
      </c>
      <c r="G1645" s="50">
        <v>2117792340</v>
      </c>
      <c r="H1645" s="41"/>
      <c r="I1645" s="35"/>
    </row>
    <row r="1646" spans="1:9" x14ac:dyDescent="0.25">
      <c r="A1646" s="48">
        <v>15</v>
      </c>
      <c r="B1646" s="48" t="s">
        <v>181</v>
      </c>
      <c r="C1646" s="57" t="s">
        <v>1034</v>
      </c>
      <c r="D1646" s="50">
        <v>36</v>
      </c>
      <c r="E1646" s="50">
        <v>8039.33</v>
      </c>
      <c r="F1646" s="55">
        <v>400235015</v>
      </c>
      <c r="G1646" s="50">
        <v>1193642248</v>
      </c>
      <c r="H1646" s="41"/>
      <c r="I1646" s="35"/>
    </row>
    <row r="1647" spans="1:9" x14ac:dyDescent="0.25">
      <c r="A1647" s="48">
        <v>15</v>
      </c>
      <c r="B1647" s="48" t="s">
        <v>182</v>
      </c>
      <c r="C1647" s="57" t="s">
        <v>1035</v>
      </c>
      <c r="D1647" s="50">
        <v>414</v>
      </c>
      <c r="E1647" s="50">
        <v>11472.96</v>
      </c>
      <c r="F1647" s="55">
        <v>527772497</v>
      </c>
      <c r="G1647" s="50">
        <v>1836637490.75</v>
      </c>
      <c r="H1647" s="41"/>
      <c r="I1647" s="35"/>
    </row>
    <row r="1648" spans="1:9" x14ac:dyDescent="0.25">
      <c r="A1648" s="48">
        <v>15</v>
      </c>
      <c r="B1648" s="48" t="s">
        <v>183</v>
      </c>
      <c r="C1648" s="57" t="s">
        <v>875</v>
      </c>
      <c r="D1648" s="50">
        <v>1624</v>
      </c>
      <c r="E1648" s="50">
        <v>7590.18</v>
      </c>
      <c r="F1648" s="55">
        <v>222859281</v>
      </c>
      <c r="G1648" s="50">
        <v>421348415</v>
      </c>
      <c r="H1648" s="41"/>
      <c r="I1648" s="35"/>
    </row>
    <row r="1649" spans="1:9" x14ac:dyDescent="0.25">
      <c r="A1649" s="48">
        <v>15</v>
      </c>
      <c r="B1649" s="48" t="s">
        <v>183</v>
      </c>
      <c r="C1649" s="57" t="s">
        <v>876</v>
      </c>
      <c r="D1649" s="50">
        <v>134</v>
      </c>
      <c r="E1649" s="50">
        <v>2264.33</v>
      </c>
      <c r="F1649" s="55">
        <v>129048203</v>
      </c>
      <c r="G1649" s="50">
        <v>416902953</v>
      </c>
      <c r="H1649" s="41"/>
      <c r="I1649" s="35"/>
    </row>
    <row r="1650" spans="1:9" ht="24" x14ac:dyDescent="0.25">
      <c r="A1650" s="48">
        <v>15</v>
      </c>
      <c r="B1650" s="48" t="s">
        <v>184</v>
      </c>
      <c r="C1650" s="57" t="s">
        <v>1036</v>
      </c>
      <c r="D1650" s="50">
        <v>160</v>
      </c>
      <c r="E1650" s="50">
        <v>3170.56</v>
      </c>
      <c r="F1650" s="55">
        <v>150492960</v>
      </c>
      <c r="G1650" s="50">
        <v>436404472</v>
      </c>
      <c r="H1650" s="41"/>
      <c r="I1650" s="35"/>
    </row>
    <row r="1651" spans="1:9" x14ac:dyDescent="0.25">
      <c r="A1651" s="48">
        <v>15</v>
      </c>
      <c r="B1651" s="48" t="s">
        <v>184</v>
      </c>
      <c r="C1651" s="57" t="s">
        <v>1037</v>
      </c>
      <c r="D1651" s="50">
        <v>56</v>
      </c>
      <c r="E1651" s="50">
        <v>1953.67</v>
      </c>
      <c r="F1651" s="55">
        <v>78588591</v>
      </c>
      <c r="G1651" s="50">
        <v>209761812</v>
      </c>
      <c r="H1651" s="41"/>
      <c r="I1651" s="35"/>
    </row>
    <row r="1652" spans="1:9" x14ac:dyDescent="0.25">
      <c r="A1652" s="48">
        <v>15</v>
      </c>
      <c r="B1652" s="48" t="s">
        <v>184</v>
      </c>
      <c r="C1652" s="57" t="s">
        <v>1038</v>
      </c>
      <c r="D1652" s="50">
        <v>178</v>
      </c>
      <c r="E1652" s="50">
        <v>5272.66</v>
      </c>
      <c r="F1652" s="55">
        <v>138746585</v>
      </c>
      <c r="G1652" s="50">
        <v>456578069</v>
      </c>
      <c r="H1652" s="41"/>
      <c r="I1652" s="35"/>
    </row>
    <row r="1653" spans="1:9" x14ac:dyDescent="0.25">
      <c r="A1653" s="48">
        <v>15</v>
      </c>
      <c r="B1653" s="48" t="s">
        <v>185</v>
      </c>
      <c r="C1653" s="57" t="s">
        <v>880</v>
      </c>
      <c r="D1653" s="50">
        <v>8</v>
      </c>
      <c r="E1653" s="50">
        <v>295.67</v>
      </c>
      <c r="F1653" s="55">
        <v>28481169</v>
      </c>
      <c r="G1653" s="50">
        <v>73392869</v>
      </c>
      <c r="H1653" s="41"/>
      <c r="I1653" s="35"/>
    </row>
    <row r="1654" spans="1:9" x14ac:dyDescent="0.25">
      <c r="A1654" s="48">
        <v>15</v>
      </c>
      <c r="B1654" s="48" t="s">
        <v>185</v>
      </c>
      <c r="C1654" s="57" t="s">
        <v>1039</v>
      </c>
      <c r="D1654" s="50">
        <v>21</v>
      </c>
      <c r="E1654" s="50">
        <v>699.08</v>
      </c>
      <c r="F1654" s="55">
        <v>87867878</v>
      </c>
      <c r="G1654" s="50">
        <v>290769520</v>
      </c>
      <c r="H1654" s="41"/>
      <c r="I1654" s="35"/>
    </row>
    <row r="1655" spans="1:9" ht="24" x14ac:dyDescent="0.25">
      <c r="A1655" s="48">
        <v>15</v>
      </c>
      <c r="B1655" s="48" t="s">
        <v>185</v>
      </c>
      <c r="C1655" s="57" t="s">
        <v>1040</v>
      </c>
      <c r="D1655" s="50">
        <v>28</v>
      </c>
      <c r="E1655" s="50">
        <v>905.99</v>
      </c>
      <c r="F1655" s="55">
        <v>92870312</v>
      </c>
      <c r="G1655" s="50">
        <v>223221686</v>
      </c>
      <c r="H1655" s="41"/>
      <c r="I1655" s="35"/>
    </row>
    <row r="1656" spans="1:9" x14ac:dyDescent="0.25">
      <c r="A1656" s="48">
        <v>15</v>
      </c>
      <c r="B1656" s="48" t="s">
        <v>1168</v>
      </c>
      <c r="C1656" s="57" t="s">
        <v>882</v>
      </c>
      <c r="D1656" s="50">
        <v>802</v>
      </c>
      <c r="E1656" s="50">
        <v>17346.09</v>
      </c>
      <c r="F1656" s="55">
        <v>1219354245</v>
      </c>
      <c r="G1656" s="50">
        <v>3156239877.4099998</v>
      </c>
      <c r="H1656" s="41"/>
      <c r="I1656" s="35"/>
    </row>
    <row r="1657" spans="1:9" x14ac:dyDescent="0.25">
      <c r="A1657" s="48">
        <v>15</v>
      </c>
      <c r="B1657" s="48" t="s">
        <v>1169</v>
      </c>
      <c r="C1657" s="57" t="s">
        <v>1041</v>
      </c>
      <c r="D1657" s="50">
        <v>24</v>
      </c>
      <c r="E1657" s="50">
        <v>3581.75</v>
      </c>
      <c r="F1657" s="55">
        <v>572837678</v>
      </c>
      <c r="G1657" s="50">
        <v>1355522789</v>
      </c>
      <c r="H1657" s="41"/>
      <c r="I1657" s="35"/>
    </row>
    <row r="1658" spans="1:9" x14ac:dyDescent="0.25">
      <c r="A1658" s="48">
        <v>15</v>
      </c>
      <c r="B1658" s="48" t="s">
        <v>186</v>
      </c>
      <c r="C1658" s="57" t="s">
        <v>887</v>
      </c>
      <c r="D1658" s="50">
        <v>214</v>
      </c>
      <c r="E1658" s="50">
        <v>3904.53</v>
      </c>
      <c r="F1658" s="55">
        <v>386665474</v>
      </c>
      <c r="G1658" s="50">
        <v>1524721819</v>
      </c>
      <c r="H1658" s="41"/>
      <c r="I1658" s="35"/>
    </row>
    <row r="1659" spans="1:9" x14ac:dyDescent="0.25">
      <c r="A1659" s="48">
        <v>15</v>
      </c>
      <c r="B1659" s="48" t="s">
        <v>186</v>
      </c>
      <c r="C1659" s="57" t="s">
        <v>1042</v>
      </c>
      <c r="D1659" s="50">
        <v>612</v>
      </c>
      <c r="E1659" s="50">
        <v>10021.56</v>
      </c>
      <c r="F1659" s="55">
        <v>860678512</v>
      </c>
      <c r="G1659" s="50">
        <v>2169977818.5</v>
      </c>
      <c r="H1659" s="41"/>
      <c r="I1659" s="35"/>
    </row>
    <row r="1660" spans="1:9" x14ac:dyDescent="0.25">
      <c r="A1660" s="48">
        <v>15</v>
      </c>
      <c r="B1660" s="48" t="s">
        <v>186</v>
      </c>
      <c r="C1660" s="57" t="s">
        <v>1043</v>
      </c>
      <c r="D1660" s="50">
        <v>1387</v>
      </c>
      <c r="E1660" s="50">
        <v>10431.42</v>
      </c>
      <c r="F1660" s="55">
        <v>305949742</v>
      </c>
      <c r="G1660" s="50">
        <v>587242578.83000004</v>
      </c>
      <c r="H1660" s="41"/>
      <c r="I1660" s="35"/>
    </row>
    <row r="1661" spans="1:9" x14ac:dyDescent="0.25">
      <c r="A1661" s="48">
        <v>15</v>
      </c>
      <c r="B1661" s="48" t="s">
        <v>186</v>
      </c>
      <c r="C1661" s="57" t="s">
        <v>1044</v>
      </c>
      <c r="D1661" s="50">
        <v>70</v>
      </c>
      <c r="E1661" s="50">
        <v>9686.9</v>
      </c>
      <c r="F1661" s="55">
        <v>739286082</v>
      </c>
      <c r="G1661" s="50">
        <v>2239961515</v>
      </c>
      <c r="H1661" s="41"/>
      <c r="I1661" s="35"/>
    </row>
    <row r="1662" spans="1:9" ht="24" x14ac:dyDescent="0.25">
      <c r="A1662" s="48">
        <v>15</v>
      </c>
      <c r="B1662" s="48" t="s">
        <v>186</v>
      </c>
      <c r="C1662" s="57" t="s">
        <v>1045</v>
      </c>
      <c r="D1662" s="50">
        <v>239</v>
      </c>
      <c r="E1662" s="50">
        <v>3744.88</v>
      </c>
      <c r="F1662" s="55">
        <v>260234001</v>
      </c>
      <c r="G1662" s="50">
        <v>723529573</v>
      </c>
      <c r="H1662" s="41"/>
      <c r="I1662" s="35"/>
    </row>
    <row r="1663" spans="1:9" x14ac:dyDescent="0.25">
      <c r="A1663" s="48">
        <v>16</v>
      </c>
      <c r="B1663" s="48" t="s">
        <v>175</v>
      </c>
      <c r="C1663" s="57" t="s">
        <v>667</v>
      </c>
      <c r="D1663" s="50">
        <v>11</v>
      </c>
      <c r="E1663" s="50">
        <v>2808.83</v>
      </c>
      <c r="F1663" s="55">
        <v>109292135</v>
      </c>
      <c r="G1663" s="50">
        <v>528350817</v>
      </c>
      <c r="H1663" s="41"/>
      <c r="I1663" s="35"/>
    </row>
    <row r="1664" spans="1:9" x14ac:dyDescent="0.25">
      <c r="A1664" s="48">
        <v>16</v>
      </c>
      <c r="B1664" s="48" t="s">
        <v>175</v>
      </c>
      <c r="C1664" s="57" t="s">
        <v>1046</v>
      </c>
      <c r="D1664" s="50">
        <v>21</v>
      </c>
      <c r="E1664" s="50">
        <v>3090.85</v>
      </c>
      <c r="F1664" s="55">
        <v>281239896</v>
      </c>
      <c r="G1664" s="50">
        <v>976394311</v>
      </c>
      <c r="H1664" s="41"/>
      <c r="I1664" s="35"/>
    </row>
    <row r="1665" spans="1:9" ht="24" x14ac:dyDescent="0.25">
      <c r="A1665" s="48">
        <v>17</v>
      </c>
      <c r="B1665" s="48" t="s">
        <v>175</v>
      </c>
      <c r="C1665" s="57" t="s">
        <v>1057</v>
      </c>
      <c r="D1665" s="50">
        <v>78</v>
      </c>
      <c r="E1665" s="50">
        <v>2057.6</v>
      </c>
      <c r="F1665" s="55">
        <v>115165251</v>
      </c>
      <c r="G1665" s="50">
        <v>369585061</v>
      </c>
      <c r="H1665" s="41"/>
      <c r="I1665" s="35"/>
    </row>
    <row r="1666" spans="1:9" x14ac:dyDescent="0.25">
      <c r="A1666" s="48">
        <v>17</v>
      </c>
      <c r="B1666" s="48" t="s">
        <v>175</v>
      </c>
      <c r="C1666" s="57" t="s">
        <v>1058</v>
      </c>
      <c r="D1666" s="50">
        <v>19</v>
      </c>
      <c r="E1666" s="50">
        <v>858.5</v>
      </c>
      <c r="F1666" s="55">
        <v>69530066</v>
      </c>
      <c r="G1666" s="50">
        <v>400237961</v>
      </c>
      <c r="H1666" s="41"/>
      <c r="I1666" s="35"/>
    </row>
    <row r="1667" spans="1:9" x14ac:dyDescent="0.25">
      <c r="A1667" s="48">
        <v>17</v>
      </c>
      <c r="B1667" s="48" t="s">
        <v>175</v>
      </c>
      <c r="C1667" s="57" t="s">
        <v>1059</v>
      </c>
      <c r="D1667" s="50">
        <v>221</v>
      </c>
      <c r="E1667" s="50">
        <v>9674.24</v>
      </c>
      <c r="F1667" s="55">
        <v>514996275</v>
      </c>
      <c r="G1667" s="50">
        <v>1635214784.25</v>
      </c>
      <c r="H1667" s="41"/>
      <c r="I1667" s="35"/>
    </row>
    <row r="1668" spans="1:9" ht="24" x14ac:dyDescent="0.25">
      <c r="A1668" s="48">
        <v>17</v>
      </c>
      <c r="B1668" s="48" t="s">
        <v>175</v>
      </c>
      <c r="C1668" s="57" t="s">
        <v>1060</v>
      </c>
      <c r="D1668" s="50">
        <v>338</v>
      </c>
      <c r="E1668" s="50">
        <v>10198.94</v>
      </c>
      <c r="F1668" s="55">
        <v>558132575</v>
      </c>
      <c r="G1668" s="50">
        <v>1418169606.75</v>
      </c>
      <c r="H1668" s="41"/>
      <c r="I1668" s="35"/>
    </row>
    <row r="1669" spans="1:9" x14ac:dyDescent="0.25">
      <c r="A1669" s="48">
        <v>17</v>
      </c>
      <c r="B1669" s="48" t="s">
        <v>175</v>
      </c>
      <c r="C1669" s="57" t="s">
        <v>1061</v>
      </c>
      <c r="D1669" s="50">
        <v>94</v>
      </c>
      <c r="E1669" s="50">
        <v>2875.86</v>
      </c>
      <c r="F1669" s="55">
        <v>128107878</v>
      </c>
      <c r="G1669" s="50">
        <v>485387154</v>
      </c>
      <c r="H1669" s="41"/>
      <c r="I1669" s="35"/>
    </row>
    <row r="1670" spans="1:9" x14ac:dyDescent="0.25">
      <c r="A1670" s="48">
        <v>17</v>
      </c>
      <c r="B1670" s="48" t="s">
        <v>175</v>
      </c>
      <c r="C1670" s="57" t="s">
        <v>1062</v>
      </c>
      <c r="D1670" s="50">
        <v>297</v>
      </c>
      <c r="E1670" s="50">
        <v>4214.0600000000004</v>
      </c>
      <c r="F1670" s="55">
        <v>140447238</v>
      </c>
      <c r="G1670" s="50">
        <v>390041701</v>
      </c>
      <c r="H1670" s="41"/>
      <c r="I1670" s="35"/>
    </row>
    <row r="1671" spans="1:9" ht="24" x14ac:dyDescent="0.25">
      <c r="A1671" s="48">
        <v>17</v>
      </c>
      <c r="B1671" s="48" t="s">
        <v>176</v>
      </c>
      <c r="C1671" s="57" t="s">
        <v>1053</v>
      </c>
      <c r="D1671" s="50">
        <v>645</v>
      </c>
      <c r="E1671" s="50">
        <v>5751.15</v>
      </c>
      <c r="F1671" s="55">
        <v>241836823</v>
      </c>
      <c r="G1671" s="50">
        <v>535582114</v>
      </c>
      <c r="H1671" s="41"/>
      <c r="I1671" s="35"/>
    </row>
    <row r="1672" spans="1:9" x14ac:dyDescent="0.25">
      <c r="A1672" s="48">
        <v>17</v>
      </c>
      <c r="B1672" s="48" t="s">
        <v>176</v>
      </c>
      <c r="C1672" s="57" t="s">
        <v>1056</v>
      </c>
      <c r="D1672" s="50">
        <v>609</v>
      </c>
      <c r="E1672" s="50">
        <v>7294.24</v>
      </c>
      <c r="F1672" s="55">
        <v>459842077</v>
      </c>
      <c r="G1672" s="50">
        <v>992402780</v>
      </c>
      <c r="H1672" s="41"/>
      <c r="I1672" s="35"/>
    </row>
    <row r="1673" spans="1:9" x14ac:dyDescent="0.25">
      <c r="A1673" s="48">
        <v>18</v>
      </c>
      <c r="B1673" s="48" t="s">
        <v>175</v>
      </c>
      <c r="C1673" s="57" t="s">
        <v>1050</v>
      </c>
      <c r="D1673" s="50">
        <v>223</v>
      </c>
      <c r="E1673" s="50">
        <v>1443.93</v>
      </c>
      <c r="F1673" s="55">
        <v>65349175</v>
      </c>
      <c r="G1673" s="50">
        <v>173088113</v>
      </c>
      <c r="H1673" s="41"/>
      <c r="I1673" s="35"/>
    </row>
    <row r="1674" spans="1:9" ht="24" x14ac:dyDescent="0.25">
      <c r="A1674" s="48">
        <v>18</v>
      </c>
      <c r="B1674" s="48" t="s">
        <v>175</v>
      </c>
      <c r="C1674" s="57" t="s">
        <v>1055</v>
      </c>
      <c r="D1674" s="50">
        <v>3619</v>
      </c>
      <c r="E1674" s="50">
        <v>30390</v>
      </c>
      <c r="F1674" s="55">
        <v>1038765327</v>
      </c>
      <c r="G1674" s="50">
        <v>2537708142</v>
      </c>
      <c r="H1674" s="41"/>
      <c r="I1674" s="35"/>
    </row>
    <row r="1675" spans="1:9" x14ac:dyDescent="0.25">
      <c r="A1675" s="48">
        <v>18</v>
      </c>
      <c r="B1675" s="48" t="s">
        <v>175</v>
      </c>
      <c r="C1675" s="57" t="s">
        <v>699</v>
      </c>
      <c r="D1675" s="50">
        <v>98</v>
      </c>
      <c r="E1675" s="50">
        <v>2130.66</v>
      </c>
      <c r="F1675" s="55">
        <v>63556724</v>
      </c>
      <c r="G1675" s="50">
        <v>143131040</v>
      </c>
      <c r="H1675" s="41"/>
      <c r="I1675" s="35"/>
    </row>
    <row r="1676" spans="1:9" x14ac:dyDescent="0.25">
      <c r="A1676" s="48">
        <v>18</v>
      </c>
      <c r="B1676" s="48" t="s">
        <v>175</v>
      </c>
      <c r="C1676" s="57" t="s">
        <v>1054</v>
      </c>
      <c r="D1676" s="50">
        <v>234</v>
      </c>
      <c r="E1676" s="50">
        <v>2023.12</v>
      </c>
      <c r="F1676" s="55">
        <v>81915009</v>
      </c>
      <c r="G1676" s="50">
        <v>195192619</v>
      </c>
      <c r="H1676" s="41"/>
      <c r="I1676" s="35"/>
    </row>
    <row r="1677" spans="1:9" x14ac:dyDescent="0.25">
      <c r="A1677" s="48">
        <v>18</v>
      </c>
      <c r="B1677" s="48" t="s">
        <v>175</v>
      </c>
      <c r="C1677" s="57" t="s">
        <v>1162</v>
      </c>
      <c r="D1677" s="50">
        <v>111</v>
      </c>
      <c r="E1677" s="50">
        <v>1058.6099999999999</v>
      </c>
      <c r="F1677" s="55">
        <v>65185685</v>
      </c>
      <c r="G1677" s="50">
        <v>102182211</v>
      </c>
      <c r="H1677" s="41"/>
      <c r="I1677" s="35"/>
    </row>
    <row r="1678" spans="1:9" x14ac:dyDescent="0.25">
      <c r="A1678" s="48">
        <v>19</v>
      </c>
      <c r="B1678" s="48" t="s">
        <v>175</v>
      </c>
      <c r="C1678" s="57" t="s">
        <v>1047</v>
      </c>
      <c r="D1678" s="50">
        <v>643</v>
      </c>
      <c r="E1678" s="50">
        <v>7155.21</v>
      </c>
      <c r="F1678" s="55">
        <v>246725639</v>
      </c>
      <c r="G1678" s="50">
        <v>621746578</v>
      </c>
      <c r="H1678" s="41"/>
      <c r="I1678" s="35"/>
    </row>
    <row r="1679" spans="1:9" ht="24" x14ac:dyDescent="0.25">
      <c r="A1679" s="48">
        <v>19</v>
      </c>
      <c r="B1679" s="48" t="s">
        <v>175</v>
      </c>
      <c r="C1679" s="57" t="s">
        <v>1048</v>
      </c>
      <c r="D1679" s="50">
        <v>387</v>
      </c>
      <c r="E1679" s="50">
        <v>11096.45</v>
      </c>
      <c r="F1679" s="55">
        <v>296085774</v>
      </c>
      <c r="G1679" s="50">
        <v>607849450</v>
      </c>
      <c r="H1679" s="41"/>
      <c r="I1679" s="35"/>
    </row>
    <row r="1680" spans="1:9" x14ac:dyDescent="0.25">
      <c r="A1680" s="48">
        <v>19</v>
      </c>
      <c r="B1680" s="48" t="s">
        <v>175</v>
      </c>
      <c r="C1680" s="57" t="s">
        <v>1049</v>
      </c>
      <c r="D1680" s="50">
        <v>121</v>
      </c>
      <c r="E1680" s="50">
        <v>1578.32</v>
      </c>
      <c r="F1680" s="55">
        <v>43091033</v>
      </c>
      <c r="G1680" s="50">
        <v>111323239</v>
      </c>
      <c r="H1680" s="41"/>
      <c r="I1680" s="35"/>
    </row>
    <row r="1681" spans="1:9" x14ac:dyDescent="0.25">
      <c r="A1681" s="48">
        <v>19</v>
      </c>
      <c r="B1681" s="48" t="s">
        <v>176</v>
      </c>
      <c r="C1681" s="57" t="s">
        <v>1051</v>
      </c>
      <c r="D1681" s="50">
        <v>258</v>
      </c>
      <c r="E1681" s="50">
        <v>11592.5</v>
      </c>
      <c r="F1681" s="55">
        <v>656104210</v>
      </c>
      <c r="G1681" s="50">
        <v>3429691082</v>
      </c>
      <c r="H1681" s="41"/>
      <c r="I1681" s="35"/>
    </row>
    <row r="1682" spans="1:9" ht="24" x14ac:dyDescent="0.25">
      <c r="A1682" s="48">
        <v>19</v>
      </c>
      <c r="B1682" s="48" t="s">
        <v>176</v>
      </c>
      <c r="C1682" s="57" t="s">
        <v>1052</v>
      </c>
      <c r="D1682" s="50">
        <v>361</v>
      </c>
      <c r="E1682" s="50">
        <v>3645.88</v>
      </c>
      <c r="F1682" s="55">
        <v>138493691</v>
      </c>
      <c r="G1682" s="50">
        <v>512694317</v>
      </c>
      <c r="H1682" s="41"/>
      <c r="I1682" s="35"/>
    </row>
    <row r="1683" spans="1:9" x14ac:dyDescent="0.25">
      <c r="A1683" s="48">
        <v>20</v>
      </c>
      <c r="B1683" s="48" t="s">
        <v>175</v>
      </c>
      <c r="C1683" s="57" t="s">
        <v>1063</v>
      </c>
      <c r="D1683" s="50">
        <v>1214</v>
      </c>
      <c r="E1683" s="50">
        <v>13019.69</v>
      </c>
      <c r="F1683" s="55">
        <v>379547428</v>
      </c>
      <c r="G1683" s="50">
        <v>786937648.5</v>
      </c>
      <c r="H1683" s="41"/>
      <c r="I1683" s="35"/>
    </row>
    <row r="1684" spans="1:9" ht="36" x14ac:dyDescent="0.25">
      <c r="A1684" s="48">
        <v>20</v>
      </c>
      <c r="B1684" s="48" t="s">
        <v>175</v>
      </c>
      <c r="C1684" s="57" t="s">
        <v>1064</v>
      </c>
      <c r="D1684" s="50">
        <v>154</v>
      </c>
      <c r="E1684" s="50">
        <v>3397.2</v>
      </c>
      <c r="F1684" s="55">
        <v>201470323</v>
      </c>
      <c r="G1684" s="50">
        <v>637384445</v>
      </c>
      <c r="H1684" s="41"/>
      <c r="I1684" s="35"/>
    </row>
    <row r="1685" spans="1:9" ht="24" x14ac:dyDescent="0.25">
      <c r="A1685" s="48">
        <v>20</v>
      </c>
      <c r="B1685" s="48" t="s">
        <v>176</v>
      </c>
      <c r="C1685" s="57" t="s">
        <v>1065</v>
      </c>
      <c r="D1685" s="50">
        <v>1048</v>
      </c>
      <c r="E1685" s="50">
        <v>5671.58</v>
      </c>
      <c r="F1685" s="55">
        <v>131117716</v>
      </c>
      <c r="G1685" s="50">
        <v>282538740.67000002</v>
      </c>
      <c r="H1685" s="41"/>
      <c r="I1685" s="35"/>
    </row>
    <row r="1686" spans="1:9" x14ac:dyDescent="0.25">
      <c r="A1686" s="48">
        <v>20</v>
      </c>
      <c r="B1686" s="48" t="s">
        <v>177</v>
      </c>
      <c r="C1686" s="57" t="s">
        <v>1066</v>
      </c>
      <c r="D1686" s="50">
        <v>306</v>
      </c>
      <c r="E1686" s="50">
        <v>2889.44</v>
      </c>
      <c r="F1686" s="55">
        <v>87280660</v>
      </c>
      <c r="G1686" s="50">
        <v>172091814.5</v>
      </c>
      <c r="H1686" s="41"/>
      <c r="I1686" s="35"/>
    </row>
    <row r="1687" spans="1:9" ht="24" x14ac:dyDescent="0.25">
      <c r="A1687" s="48">
        <v>20</v>
      </c>
      <c r="B1687" s="48" t="s">
        <v>102</v>
      </c>
      <c r="C1687" s="57" t="s">
        <v>1067</v>
      </c>
      <c r="D1687" s="50">
        <v>1126</v>
      </c>
      <c r="E1687" s="50">
        <v>5337.66</v>
      </c>
      <c r="F1687" s="55">
        <v>218500228</v>
      </c>
      <c r="G1687" s="50">
        <v>383253714.5</v>
      </c>
      <c r="H1687" s="41"/>
      <c r="I1687" s="35"/>
    </row>
    <row r="1688" spans="1:9" x14ac:dyDescent="0.25">
      <c r="A1688" s="48">
        <v>21</v>
      </c>
      <c r="B1688" s="48" t="s">
        <v>175</v>
      </c>
      <c r="C1688" s="57" t="s">
        <v>1068</v>
      </c>
      <c r="D1688" s="50">
        <v>105</v>
      </c>
      <c r="E1688" s="50">
        <v>6778.5</v>
      </c>
      <c r="F1688" s="55">
        <v>874246886</v>
      </c>
      <c r="G1688" s="50">
        <v>2007149304</v>
      </c>
      <c r="H1688" s="41"/>
      <c r="I1688" s="35"/>
    </row>
    <row r="1689" spans="1:9" ht="24" x14ac:dyDescent="0.25">
      <c r="A1689" s="48">
        <v>21</v>
      </c>
      <c r="B1689" s="48" t="s">
        <v>176</v>
      </c>
      <c r="C1689" s="57" t="s">
        <v>1069</v>
      </c>
      <c r="D1689" s="50">
        <v>465</v>
      </c>
      <c r="E1689" s="50">
        <v>9933.1299999999992</v>
      </c>
      <c r="F1689" s="55">
        <v>992499322</v>
      </c>
      <c r="G1689" s="50">
        <v>2588660588</v>
      </c>
      <c r="H1689" s="41"/>
      <c r="I1689" s="35"/>
    </row>
    <row r="1690" spans="1:9" ht="24" x14ac:dyDescent="0.25">
      <c r="A1690" s="48">
        <v>21</v>
      </c>
      <c r="B1690" s="48" t="s">
        <v>177</v>
      </c>
      <c r="C1690" s="57" t="s">
        <v>1070</v>
      </c>
      <c r="D1690" s="50">
        <v>102</v>
      </c>
      <c r="E1690" s="50">
        <v>4300.41</v>
      </c>
      <c r="F1690" s="55">
        <v>543663120</v>
      </c>
      <c r="G1690" s="50">
        <v>1578880987.3299999</v>
      </c>
      <c r="H1690" s="41"/>
      <c r="I1690" s="35"/>
    </row>
    <row r="1691" spans="1:9" x14ac:dyDescent="0.25">
      <c r="A1691" s="48">
        <v>21</v>
      </c>
      <c r="B1691" s="48" t="s">
        <v>177</v>
      </c>
      <c r="C1691" s="57" t="s">
        <v>1071</v>
      </c>
      <c r="D1691" s="50">
        <v>292</v>
      </c>
      <c r="E1691" s="50">
        <v>4884.17</v>
      </c>
      <c r="F1691" s="55">
        <v>335354414</v>
      </c>
      <c r="G1691" s="50">
        <v>814521505.65999997</v>
      </c>
      <c r="H1691" s="41"/>
      <c r="I1691" s="35"/>
    </row>
    <row r="1692" spans="1:9" x14ac:dyDescent="0.25">
      <c r="A1692" s="48">
        <v>22</v>
      </c>
      <c r="B1692" s="48" t="s">
        <v>175</v>
      </c>
      <c r="C1692" s="57" t="s">
        <v>1072</v>
      </c>
      <c r="D1692" s="50">
        <v>379</v>
      </c>
      <c r="E1692" s="50">
        <v>5064.08</v>
      </c>
      <c r="F1692" s="55">
        <v>285134731</v>
      </c>
      <c r="G1692" s="50">
        <v>573412850.75</v>
      </c>
      <c r="H1692" s="41"/>
      <c r="I1692" s="35"/>
    </row>
    <row r="1693" spans="1:9" x14ac:dyDescent="0.25">
      <c r="A1693" s="48">
        <v>22</v>
      </c>
      <c r="B1693" s="48" t="s">
        <v>175</v>
      </c>
      <c r="C1693" s="57" t="s">
        <v>1073</v>
      </c>
      <c r="D1693" s="50">
        <v>4881</v>
      </c>
      <c r="E1693" s="50">
        <v>26545.32</v>
      </c>
      <c r="F1693" s="55">
        <v>986987908</v>
      </c>
      <c r="G1693" s="50">
        <v>2348572970</v>
      </c>
      <c r="H1693" s="41"/>
      <c r="I1693" s="35"/>
    </row>
    <row r="1694" spans="1:9" x14ac:dyDescent="0.25">
      <c r="A1694" s="48">
        <v>22</v>
      </c>
      <c r="B1694" s="48" t="s">
        <v>176</v>
      </c>
      <c r="C1694" s="57" t="s">
        <v>1074</v>
      </c>
      <c r="D1694" s="50">
        <v>515</v>
      </c>
      <c r="E1694" s="50">
        <v>14183.16</v>
      </c>
      <c r="F1694" s="55">
        <v>838927324</v>
      </c>
      <c r="G1694" s="50">
        <v>1666776915</v>
      </c>
      <c r="H1694" s="41"/>
      <c r="I1694" s="35"/>
    </row>
    <row r="1695" spans="1:9" x14ac:dyDescent="0.25">
      <c r="A1695" s="48">
        <v>22</v>
      </c>
      <c r="B1695" s="48" t="s">
        <v>177</v>
      </c>
      <c r="C1695" s="57" t="s">
        <v>1075</v>
      </c>
      <c r="D1695" s="50">
        <v>126</v>
      </c>
      <c r="E1695" s="50">
        <v>987.67</v>
      </c>
      <c r="F1695" s="55">
        <v>106208796</v>
      </c>
      <c r="G1695" s="50">
        <v>237956771</v>
      </c>
      <c r="H1695" s="41"/>
      <c r="I1695" s="35"/>
    </row>
    <row r="1696" spans="1:9" x14ac:dyDescent="0.25">
      <c r="A1696" s="48">
        <v>22</v>
      </c>
      <c r="B1696" s="48" t="s">
        <v>177</v>
      </c>
      <c r="C1696" s="57" t="s">
        <v>1076</v>
      </c>
      <c r="D1696" s="50">
        <v>378</v>
      </c>
      <c r="E1696" s="50">
        <v>2009.89</v>
      </c>
      <c r="F1696" s="55">
        <v>100013016</v>
      </c>
      <c r="G1696" s="50">
        <v>161573549.33000001</v>
      </c>
      <c r="H1696" s="41"/>
      <c r="I1696" s="35"/>
    </row>
    <row r="1697" spans="1:9" x14ac:dyDescent="0.25">
      <c r="A1697" s="48">
        <v>23</v>
      </c>
      <c r="B1697" s="48" t="s">
        <v>175</v>
      </c>
      <c r="C1697" s="57" t="s">
        <v>1077</v>
      </c>
      <c r="D1697" s="50">
        <v>15</v>
      </c>
      <c r="E1697" s="50">
        <v>151.1</v>
      </c>
      <c r="F1697" s="55">
        <v>15247270</v>
      </c>
      <c r="G1697" s="50">
        <v>35628746</v>
      </c>
      <c r="H1697" s="41"/>
      <c r="I1697" s="35"/>
    </row>
    <row r="1698" spans="1:9" x14ac:dyDescent="0.25">
      <c r="A1698" s="48">
        <v>23</v>
      </c>
      <c r="B1698" s="48" t="s">
        <v>175</v>
      </c>
      <c r="C1698" s="57" t="s">
        <v>1078</v>
      </c>
      <c r="D1698" s="50">
        <v>98</v>
      </c>
      <c r="E1698" s="50">
        <v>8233.15</v>
      </c>
      <c r="F1698" s="55">
        <v>4951899423</v>
      </c>
      <c r="G1698" s="50">
        <v>23993930649</v>
      </c>
      <c r="H1698" s="41"/>
      <c r="I1698" s="35"/>
    </row>
    <row r="1699" spans="1:9" x14ac:dyDescent="0.25">
      <c r="A1699" s="48">
        <v>23</v>
      </c>
      <c r="B1699" s="48" t="s">
        <v>175</v>
      </c>
      <c r="C1699" s="57" t="s">
        <v>1079</v>
      </c>
      <c r="D1699" s="50">
        <v>3</v>
      </c>
      <c r="E1699" s="50">
        <v>174.75</v>
      </c>
      <c r="F1699" s="55">
        <v>40987879</v>
      </c>
      <c r="G1699" s="50">
        <v>92742585</v>
      </c>
      <c r="H1699" s="41"/>
      <c r="I1699" s="35"/>
    </row>
    <row r="1700" spans="1:9" x14ac:dyDescent="0.25">
      <c r="A1700" s="48">
        <v>24</v>
      </c>
      <c r="B1700" s="48" t="s">
        <v>175</v>
      </c>
      <c r="C1700" s="57" t="s">
        <v>1080</v>
      </c>
      <c r="D1700" s="50">
        <v>364</v>
      </c>
      <c r="E1700" s="50">
        <v>5862.81</v>
      </c>
      <c r="F1700" s="55">
        <v>479266128</v>
      </c>
      <c r="G1700" s="50">
        <v>1618153786.5</v>
      </c>
      <c r="H1700" s="41"/>
      <c r="I1700" s="35"/>
    </row>
    <row r="1701" spans="1:9" ht="24" x14ac:dyDescent="0.25">
      <c r="A1701" s="48">
        <v>24</v>
      </c>
      <c r="B1701" s="48" t="s">
        <v>175</v>
      </c>
      <c r="C1701" s="57" t="s">
        <v>1081</v>
      </c>
      <c r="D1701" s="50">
        <v>244</v>
      </c>
      <c r="E1701" s="50">
        <v>9919.16</v>
      </c>
      <c r="F1701" s="55">
        <v>959310969</v>
      </c>
      <c r="G1701" s="50">
        <v>2445251944</v>
      </c>
      <c r="H1701" s="41"/>
      <c r="I1701" s="35"/>
    </row>
    <row r="1702" spans="1:9" ht="24" x14ac:dyDescent="0.25">
      <c r="A1702" s="48">
        <v>24</v>
      </c>
      <c r="B1702" s="48" t="s">
        <v>176</v>
      </c>
      <c r="C1702" s="57" t="s">
        <v>1082</v>
      </c>
      <c r="D1702" s="50">
        <v>302</v>
      </c>
      <c r="E1702" s="50">
        <v>25557.93</v>
      </c>
      <c r="F1702" s="55">
        <v>2896702712</v>
      </c>
      <c r="G1702" s="50">
        <v>6447102977.3299999</v>
      </c>
      <c r="H1702" s="41"/>
      <c r="I1702" s="35"/>
    </row>
    <row r="1703" spans="1:9" x14ac:dyDescent="0.25">
      <c r="A1703" s="48">
        <v>24</v>
      </c>
      <c r="B1703" s="48" t="s">
        <v>176</v>
      </c>
      <c r="C1703" s="57" t="s">
        <v>938</v>
      </c>
      <c r="D1703" s="50">
        <v>104</v>
      </c>
      <c r="E1703" s="50">
        <v>1676</v>
      </c>
      <c r="F1703" s="55">
        <v>258727889</v>
      </c>
      <c r="G1703" s="50">
        <v>452351572.91000003</v>
      </c>
      <c r="H1703" s="41"/>
      <c r="I1703" s="35"/>
    </row>
    <row r="1704" spans="1:9" ht="24" x14ac:dyDescent="0.25">
      <c r="A1704" s="48">
        <v>24</v>
      </c>
      <c r="B1704" s="48" t="s">
        <v>176</v>
      </c>
      <c r="C1704" s="57" t="s">
        <v>1163</v>
      </c>
      <c r="D1704" s="50">
        <v>4</v>
      </c>
      <c r="E1704" s="50">
        <v>128.76</v>
      </c>
      <c r="F1704" s="55">
        <v>14203033</v>
      </c>
      <c r="G1704" s="50">
        <v>37874679</v>
      </c>
      <c r="H1704" s="41"/>
      <c r="I1704" s="35"/>
    </row>
    <row r="1705" spans="1:9" ht="24" x14ac:dyDescent="0.25">
      <c r="A1705" s="48">
        <v>24</v>
      </c>
      <c r="B1705" s="48" t="s">
        <v>177</v>
      </c>
      <c r="C1705" s="57" t="s">
        <v>1083</v>
      </c>
      <c r="D1705" s="50">
        <v>335</v>
      </c>
      <c r="E1705" s="50">
        <v>5712.43</v>
      </c>
      <c r="F1705" s="55">
        <v>519892960</v>
      </c>
      <c r="G1705" s="50">
        <v>1587450995.1700001</v>
      </c>
      <c r="H1705" s="41"/>
      <c r="I1705" s="35"/>
    </row>
    <row r="1706" spans="1:9" x14ac:dyDescent="0.25">
      <c r="A1706" s="48">
        <v>24</v>
      </c>
      <c r="B1706" s="48" t="s">
        <v>102</v>
      </c>
      <c r="C1706" s="57" t="s">
        <v>1084</v>
      </c>
      <c r="D1706" s="50">
        <v>39</v>
      </c>
      <c r="E1706" s="50">
        <v>1503.68</v>
      </c>
      <c r="F1706" s="55">
        <v>264522104</v>
      </c>
      <c r="G1706" s="50">
        <v>449148971</v>
      </c>
      <c r="H1706" s="41"/>
      <c r="I1706" s="35"/>
    </row>
    <row r="1707" spans="1:9" x14ac:dyDescent="0.25">
      <c r="A1707" s="48">
        <v>24</v>
      </c>
      <c r="B1707" s="48" t="s">
        <v>178</v>
      </c>
      <c r="C1707" s="57" t="s">
        <v>1085</v>
      </c>
      <c r="D1707" s="50">
        <v>32</v>
      </c>
      <c r="E1707" s="50">
        <v>1021.67</v>
      </c>
      <c r="F1707" s="55">
        <v>612495300</v>
      </c>
      <c r="G1707" s="50">
        <v>982622554</v>
      </c>
      <c r="H1707" s="41"/>
      <c r="I1707" s="35"/>
    </row>
    <row r="1708" spans="1:9" ht="24" x14ac:dyDescent="0.25">
      <c r="A1708" s="48">
        <v>24</v>
      </c>
      <c r="B1708" s="48" t="s">
        <v>178</v>
      </c>
      <c r="C1708" s="57" t="s">
        <v>1086</v>
      </c>
      <c r="D1708" s="50">
        <v>108</v>
      </c>
      <c r="E1708" s="50">
        <v>3145.27</v>
      </c>
      <c r="F1708" s="55">
        <v>595905174</v>
      </c>
      <c r="G1708" s="50">
        <v>2329728808</v>
      </c>
      <c r="H1708" s="41"/>
      <c r="I1708" s="35"/>
    </row>
    <row r="1709" spans="1:9" ht="24" x14ac:dyDescent="0.25">
      <c r="A1709" s="48">
        <v>24</v>
      </c>
      <c r="B1709" s="48" t="s">
        <v>178</v>
      </c>
      <c r="C1709" s="57" t="s">
        <v>1087</v>
      </c>
      <c r="D1709" s="50">
        <v>28</v>
      </c>
      <c r="E1709" s="50">
        <v>837.25</v>
      </c>
      <c r="F1709" s="55">
        <v>61123888</v>
      </c>
      <c r="G1709" s="50">
        <v>179545129</v>
      </c>
      <c r="H1709" s="41"/>
      <c r="I1709" s="35"/>
    </row>
    <row r="1710" spans="1:9" x14ac:dyDescent="0.25">
      <c r="A1710" s="48">
        <v>24</v>
      </c>
      <c r="B1710" s="48" t="s">
        <v>179</v>
      </c>
      <c r="C1710" s="57" t="s">
        <v>1088</v>
      </c>
      <c r="D1710" s="50">
        <v>272</v>
      </c>
      <c r="E1710" s="50">
        <v>8458.68</v>
      </c>
      <c r="F1710" s="55">
        <v>1276992895</v>
      </c>
      <c r="G1710" s="50">
        <v>4084420081</v>
      </c>
      <c r="H1710" s="41"/>
      <c r="I1710" s="35"/>
    </row>
    <row r="1711" spans="1:9" ht="24" x14ac:dyDescent="0.25">
      <c r="A1711" s="48">
        <v>24</v>
      </c>
      <c r="B1711" s="48" t="s">
        <v>179</v>
      </c>
      <c r="C1711" s="57" t="s">
        <v>1089</v>
      </c>
      <c r="D1711" s="50">
        <v>183</v>
      </c>
      <c r="E1711" s="50">
        <v>4957.12</v>
      </c>
      <c r="F1711" s="55">
        <v>1312843249</v>
      </c>
      <c r="G1711" s="50">
        <v>4262504583</v>
      </c>
      <c r="H1711" s="41"/>
      <c r="I1711" s="35"/>
    </row>
    <row r="1712" spans="1:9" x14ac:dyDescent="0.25">
      <c r="A1712" s="48">
        <v>24</v>
      </c>
      <c r="B1712" s="48" t="s">
        <v>179</v>
      </c>
      <c r="C1712" s="57" t="s">
        <v>1090</v>
      </c>
      <c r="D1712" s="50">
        <v>501</v>
      </c>
      <c r="E1712" s="50">
        <v>9133.9699999999993</v>
      </c>
      <c r="F1712" s="55">
        <v>1045184081</v>
      </c>
      <c r="G1712" s="50">
        <v>2681304605.0799999</v>
      </c>
      <c r="H1712" s="41"/>
      <c r="I1712" s="35"/>
    </row>
    <row r="1713" spans="1:9" ht="24" x14ac:dyDescent="0.25">
      <c r="A1713" s="48">
        <v>25</v>
      </c>
      <c r="B1713" s="48" t="s">
        <v>175</v>
      </c>
      <c r="C1713" s="57" t="s">
        <v>1091</v>
      </c>
      <c r="D1713" s="50">
        <v>130</v>
      </c>
      <c r="E1713" s="50">
        <v>4197.4399999999996</v>
      </c>
      <c r="F1713" s="55">
        <v>396011424</v>
      </c>
      <c r="G1713" s="50">
        <v>1102342667</v>
      </c>
      <c r="H1713" s="41"/>
      <c r="I1713" s="35"/>
    </row>
    <row r="1714" spans="1:9" x14ac:dyDescent="0.25">
      <c r="A1714" s="48">
        <v>25</v>
      </c>
      <c r="B1714" s="48" t="s">
        <v>176</v>
      </c>
      <c r="C1714" s="57" t="s">
        <v>1092</v>
      </c>
      <c r="D1714" s="50">
        <v>408</v>
      </c>
      <c r="E1714" s="50">
        <v>4759.32</v>
      </c>
      <c r="F1714" s="55">
        <v>233527734</v>
      </c>
      <c r="G1714" s="50">
        <v>529423296</v>
      </c>
      <c r="H1714" s="41"/>
      <c r="I1714" s="35"/>
    </row>
    <row r="1715" spans="1:9" x14ac:dyDescent="0.25">
      <c r="A1715" s="48">
        <v>25</v>
      </c>
      <c r="B1715" s="48" t="s">
        <v>177</v>
      </c>
      <c r="C1715" s="57" t="s">
        <v>1093</v>
      </c>
      <c r="D1715" s="50">
        <v>852</v>
      </c>
      <c r="E1715" s="50">
        <v>15631.2</v>
      </c>
      <c r="F1715" s="55">
        <v>961342242</v>
      </c>
      <c r="G1715" s="50">
        <v>2930733412.9099998</v>
      </c>
      <c r="H1715" s="41"/>
      <c r="I1715" s="35"/>
    </row>
    <row r="1716" spans="1:9" ht="24" x14ac:dyDescent="0.25">
      <c r="A1716" s="48">
        <v>25</v>
      </c>
      <c r="B1716" s="48" t="s">
        <v>177</v>
      </c>
      <c r="C1716" s="57" t="s">
        <v>1094</v>
      </c>
      <c r="D1716" s="50">
        <v>1876</v>
      </c>
      <c r="E1716" s="50">
        <v>22842.299999999901</v>
      </c>
      <c r="F1716" s="55">
        <v>1488646490</v>
      </c>
      <c r="G1716" s="50">
        <v>3844528982</v>
      </c>
      <c r="H1716" s="41"/>
      <c r="I1716" s="35"/>
    </row>
    <row r="1717" spans="1:9" x14ac:dyDescent="0.25">
      <c r="A1717" s="48">
        <v>26</v>
      </c>
      <c r="B1717" s="48" t="s">
        <v>175</v>
      </c>
      <c r="C1717" s="57" t="s">
        <v>1095</v>
      </c>
      <c r="D1717" s="50">
        <v>25</v>
      </c>
      <c r="E1717" s="50">
        <v>2522.25</v>
      </c>
      <c r="F1717" s="55">
        <v>235239054</v>
      </c>
      <c r="G1717" s="50">
        <v>504143649</v>
      </c>
      <c r="H1717" s="41"/>
      <c r="I1717" s="35"/>
    </row>
    <row r="1718" spans="1:9" x14ac:dyDescent="0.25">
      <c r="A1718" s="48">
        <v>26</v>
      </c>
      <c r="B1718" s="48" t="s">
        <v>175</v>
      </c>
      <c r="C1718" s="57" t="s">
        <v>1096</v>
      </c>
      <c r="D1718" s="50">
        <v>36</v>
      </c>
      <c r="E1718" s="50">
        <v>1272.3399999999999</v>
      </c>
      <c r="F1718" s="55">
        <v>146909666</v>
      </c>
      <c r="G1718" s="50">
        <v>340187814</v>
      </c>
      <c r="H1718" s="41"/>
      <c r="I1718" s="35"/>
    </row>
    <row r="1719" spans="1:9" x14ac:dyDescent="0.25">
      <c r="A1719" s="48">
        <v>26</v>
      </c>
      <c r="B1719" s="48" t="s">
        <v>175</v>
      </c>
      <c r="C1719" s="57" t="s">
        <v>1097</v>
      </c>
      <c r="D1719" s="50">
        <v>136</v>
      </c>
      <c r="E1719" s="50">
        <v>1449.08</v>
      </c>
      <c r="F1719" s="55">
        <v>94468538</v>
      </c>
      <c r="G1719" s="50">
        <v>171260450</v>
      </c>
      <c r="H1719" s="41"/>
      <c r="I1719" s="35"/>
    </row>
    <row r="1720" spans="1:9" ht="24" x14ac:dyDescent="0.25">
      <c r="A1720" s="48">
        <v>26</v>
      </c>
      <c r="B1720" s="48" t="s">
        <v>176</v>
      </c>
      <c r="C1720" s="57" t="s">
        <v>1098</v>
      </c>
      <c r="D1720" s="50">
        <v>137</v>
      </c>
      <c r="E1720" s="50">
        <v>2578.1799999999998</v>
      </c>
      <c r="F1720" s="55">
        <v>99546978</v>
      </c>
      <c r="G1720" s="50">
        <v>192330229</v>
      </c>
      <c r="H1720" s="41"/>
      <c r="I1720" s="35"/>
    </row>
    <row r="1721" spans="1:9" x14ac:dyDescent="0.25">
      <c r="A1721" s="48">
        <v>26</v>
      </c>
      <c r="B1721" s="48" t="s">
        <v>176</v>
      </c>
      <c r="C1721" s="57" t="s">
        <v>1099</v>
      </c>
      <c r="D1721" s="50">
        <v>50</v>
      </c>
      <c r="E1721" s="50">
        <v>763.42</v>
      </c>
      <c r="F1721" s="55">
        <v>39662544</v>
      </c>
      <c r="G1721" s="50">
        <v>95995798</v>
      </c>
      <c r="H1721" s="41"/>
      <c r="I1721" s="35"/>
    </row>
    <row r="1722" spans="1:9" ht="24" x14ac:dyDescent="0.25">
      <c r="A1722" s="48">
        <v>26</v>
      </c>
      <c r="B1722" s="48" t="s">
        <v>176</v>
      </c>
      <c r="C1722" s="57" t="s">
        <v>1100</v>
      </c>
      <c r="D1722" s="50">
        <v>1040</v>
      </c>
      <c r="E1722" s="50">
        <v>8469.65</v>
      </c>
      <c r="F1722" s="55">
        <v>439194641</v>
      </c>
      <c r="G1722" s="50">
        <v>809825227</v>
      </c>
      <c r="H1722" s="41"/>
      <c r="I1722" s="35"/>
    </row>
    <row r="1723" spans="1:9" x14ac:dyDescent="0.25">
      <c r="A1723" s="48">
        <v>26</v>
      </c>
      <c r="B1723" s="48" t="s">
        <v>177</v>
      </c>
      <c r="C1723" s="57" t="s">
        <v>959</v>
      </c>
      <c r="D1723" s="50">
        <v>54</v>
      </c>
      <c r="E1723" s="50">
        <v>2525.92</v>
      </c>
      <c r="F1723" s="55">
        <v>730781943</v>
      </c>
      <c r="G1723" s="50">
        <v>1295686001</v>
      </c>
      <c r="H1723" s="41"/>
      <c r="I1723" s="35"/>
    </row>
    <row r="1724" spans="1:9" x14ac:dyDescent="0.25">
      <c r="A1724" s="48">
        <v>26</v>
      </c>
      <c r="B1724" s="48" t="s">
        <v>177</v>
      </c>
      <c r="C1724" s="57" t="s">
        <v>1101</v>
      </c>
      <c r="D1724" s="50">
        <v>33</v>
      </c>
      <c r="E1724" s="50">
        <v>1070.5</v>
      </c>
      <c r="F1724" s="55">
        <v>36189780</v>
      </c>
      <c r="G1724" s="50">
        <v>106187961</v>
      </c>
      <c r="H1724" s="41"/>
      <c r="I1724" s="35"/>
    </row>
    <row r="1725" spans="1:9" x14ac:dyDescent="0.25">
      <c r="A1725" s="48">
        <v>26</v>
      </c>
      <c r="B1725" s="48" t="s">
        <v>102</v>
      </c>
      <c r="C1725" s="57" t="s">
        <v>962</v>
      </c>
      <c r="D1725" s="50">
        <v>423</v>
      </c>
      <c r="E1725" s="50">
        <v>1717.65</v>
      </c>
      <c r="F1725" s="55">
        <v>34828998</v>
      </c>
      <c r="G1725" s="50">
        <v>64477307.670000002</v>
      </c>
      <c r="H1725" s="41"/>
      <c r="I1725" s="35"/>
    </row>
    <row r="1726" spans="1:9" ht="24" x14ac:dyDescent="0.25">
      <c r="A1726" s="48">
        <v>26</v>
      </c>
      <c r="B1726" s="48" t="s">
        <v>102</v>
      </c>
      <c r="C1726" s="57" t="s">
        <v>1102</v>
      </c>
      <c r="D1726" s="50">
        <v>674</v>
      </c>
      <c r="E1726" s="50">
        <v>6411.54</v>
      </c>
      <c r="F1726" s="55">
        <v>273299048</v>
      </c>
      <c r="G1726" s="50">
        <v>676878276</v>
      </c>
      <c r="H1726" s="41"/>
      <c r="I1726" s="35"/>
    </row>
    <row r="1727" spans="1:9" x14ac:dyDescent="0.25">
      <c r="A1727" s="48">
        <v>26</v>
      </c>
      <c r="B1727" s="48" t="s">
        <v>178</v>
      </c>
      <c r="C1727" s="57" t="s">
        <v>1103</v>
      </c>
      <c r="D1727" s="50">
        <v>457</v>
      </c>
      <c r="E1727" s="50">
        <v>2005.71</v>
      </c>
      <c r="F1727" s="55">
        <v>47325683</v>
      </c>
      <c r="G1727" s="50">
        <v>99456026.75</v>
      </c>
      <c r="H1727" s="41"/>
      <c r="I1727" s="35"/>
    </row>
    <row r="1728" spans="1:9" x14ac:dyDescent="0.25">
      <c r="A1728" s="48">
        <v>26</v>
      </c>
      <c r="B1728" s="48" t="s">
        <v>179</v>
      </c>
      <c r="C1728" s="57" t="s">
        <v>1104</v>
      </c>
      <c r="D1728" s="50">
        <v>159</v>
      </c>
      <c r="E1728" s="50">
        <v>2490.11</v>
      </c>
      <c r="F1728" s="55">
        <v>154027208</v>
      </c>
      <c r="G1728" s="50">
        <v>359611384</v>
      </c>
      <c r="H1728" s="41"/>
      <c r="I1728" s="35"/>
    </row>
    <row r="1729" spans="1:9" x14ac:dyDescent="0.25">
      <c r="A1729" s="48">
        <v>27</v>
      </c>
      <c r="B1729" s="48" t="s">
        <v>175</v>
      </c>
      <c r="C1729" s="57" t="s">
        <v>966</v>
      </c>
      <c r="D1729" s="50">
        <v>336</v>
      </c>
      <c r="E1729" s="50">
        <v>18758.259999999998</v>
      </c>
      <c r="F1729" s="55">
        <v>3725095766</v>
      </c>
      <c r="G1729" s="50">
        <v>8773350160.5</v>
      </c>
      <c r="H1729" s="41"/>
      <c r="I1729" s="35"/>
    </row>
    <row r="1730" spans="1:9" x14ac:dyDescent="0.25">
      <c r="A1730" s="48">
        <v>27</v>
      </c>
      <c r="B1730" s="48" t="s">
        <v>175</v>
      </c>
      <c r="C1730" s="57" t="s">
        <v>1105</v>
      </c>
      <c r="D1730" s="50">
        <v>156</v>
      </c>
      <c r="E1730" s="50">
        <v>3388.55</v>
      </c>
      <c r="F1730" s="55">
        <v>154394664</v>
      </c>
      <c r="G1730" s="50">
        <v>327756115</v>
      </c>
      <c r="H1730" s="41"/>
      <c r="I1730" s="35"/>
    </row>
    <row r="1731" spans="1:9" ht="24" x14ac:dyDescent="0.25">
      <c r="A1731" s="48">
        <v>27</v>
      </c>
      <c r="B1731" s="48" t="s">
        <v>175</v>
      </c>
      <c r="C1731" s="57" t="s">
        <v>1106</v>
      </c>
      <c r="D1731" s="50">
        <v>56</v>
      </c>
      <c r="E1731" s="50">
        <v>2481.85</v>
      </c>
      <c r="F1731" s="55">
        <v>603451490</v>
      </c>
      <c r="G1731" s="50">
        <v>1892428444</v>
      </c>
      <c r="H1731" s="41"/>
      <c r="I1731" s="35"/>
    </row>
    <row r="1732" spans="1:9" x14ac:dyDescent="0.25">
      <c r="A1732" s="48">
        <v>27</v>
      </c>
      <c r="B1732" s="48" t="s">
        <v>175</v>
      </c>
      <c r="C1732" s="57" t="s">
        <v>1107</v>
      </c>
      <c r="D1732" s="50">
        <v>119</v>
      </c>
      <c r="E1732" s="50">
        <v>1592.31</v>
      </c>
      <c r="F1732" s="55">
        <v>110906826</v>
      </c>
      <c r="G1732" s="50">
        <v>311643220</v>
      </c>
      <c r="H1732" s="41"/>
      <c r="I1732" s="35"/>
    </row>
    <row r="1733" spans="1:9" x14ac:dyDescent="0.25">
      <c r="A1733" s="48">
        <v>27</v>
      </c>
      <c r="B1733" s="48" t="s">
        <v>175</v>
      </c>
      <c r="C1733" s="57" t="s">
        <v>1108</v>
      </c>
      <c r="D1733" s="50">
        <v>224</v>
      </c>
      <c r="E1733" s="50">
        <v>2968.01</v>
      </c>
      <c r="F1733" s="55">
        <v>129180076</v>
      </c>
      <c r="G1733" s="50">
        <v>385927324</v>
      </c>
      <c r="H1733" s="41"/>
      <c r="I1733" s="35"/>
    </row>
    <row r="1734" spans="1:9" ht="24" x14ac:dyDescent="0.25">
      <c r="A1734" s="48">
        <v>27</v>
      </c>
      <c r="B1734" s="48" t="s">
        <v>175</v>
      </c>
      <c r="C1734" s="57" t="s">
        <v>1109</v>
      </c>
      <c r="D1734" s="50">
        <v>389</v>
      </c>
      <c r="E1734" s="50">
        <v>3688</v>
      </c>
      <c r="F1734" s="55">
        <v>198568547</v>
      </c>
      <c r="G1734" s="50">
        <v>525413903.32999998</v>
      </c>
      <c r="H1734" s="41"/>
      <c r="I1734" s="35"/>
    </row>
    <row r="1735" spans="1:9" ht="36" x14ac:dyDescent="0.25">
      <c r="A1735" s="48">
        <v>27</v>
      </c>
      <c r="B1735" s="48" t="s">
        <v>175</v>
      </c>
      <c r="C1735" s="57" t="s">
        <v>1110</v>
      </c>
      <c r="D1735" s="50">
        <v>3669</v>
      </c>
      <c r="E1735" s="50">
        <v>13522.86</v>
      </c>
      <c r="F1735" s="55">
        <v>639713795</v>
      </c>
      <c r="G1735" s="50">
        <v>1022027418.41</v>
      </c>
      <c r="H1735" s="41"/>
      <c r="I1735" s="35"/>
    </row>
    <row r="1736" spans="1:9" ht="24" x14ac:dyDescent="0.25">
      <c r="A1736" s="48">
        <v>28</v>
      </c>
      <c r="B1736" s="48" t="s">
        <v>175</v>
      </c>
      <c r="C1736" s="57" t="s">
        <v>1111</v>
      </c>
      <c r="D1736" s="50">
        <v>4165</v>
      </c>
      <c r="E1736" s="50">
        <v>20221.55</v>
      </c>
      <c r="F1736" s="55">
        <v>681012964</v>
      </c>
      <c r="G1736" s="50">
        <v>1456049336.6700001</v>
      </c>
      <c r="H1736" s="41"/>
      <c r="I1736" s="35"/>
    </row>
    <row r="1737" spans="1:9" ht="24" x14ac:dyDescent="0.25">
      <c r="A1737" s="48">
        <v>28</v>
      </c>
      <c r="B1737" s="48" t="s">
        <v>176</v>
      </c>
      <c r="C1737" s="57" t="s">
        <v>1112</v>
      </c>
      <c r="D1737" s="50">
        <v>536</v>
      </c>
      <c r="E1737" s="50">
        <v>5205.13</v>
      </c>
      <c r="F1737" s="55">
        <v>237675263</v>
      </c>
      <c r="G1737" s="50">
        <v>457815444.66000003</v>
      </c>
      <c r="H1737" s="41"/>
      <c r="I1737" s="35"/>
    </row>
    <row r="1738" spans="1:9" x14ac:dyDescent="0.25">
      <c r="A1738" s="48">
        <v>28</v>
      </c>
      <c r="B1738" s="48" t="s">
        <v>177</v>
      </c>
      <c r="C1738" s="57" t="s">
        <v>1113</v>
      </c>
      <c r="D1738" s="50">
        <v>291</v>
      </c>
      <c r="E1738" s="50">
        <v>3795.69</v>
      </c>
      <c r="F1738" s="55">
        <v>173171686</v>
      </c>
      <c r="G1738" s="50">
        <v>418600962</v>
      </c>
      <c r="H1738" s="41"/>
      <c r="I1738" s="35"/>
    </row>
    <row r="1739" spans="1:9" x14ac:dyDescent="0.25">
      <c r="A1739" s="48">
        <v>28</v>
      </c>
      <c r="B1739" s="48" t="s">
        <v>177</v>
      </c>
      <c r="C1739" s="57" t="s">
        <v>1114</v>
      </c>
      <c r="D1739" s="50">
        <v>90</v>
      </c>
      <c r="E1739" s="50">
        <v>3149.91</v>
      </c>
      <c r="F1739" s="55">
        <v>208293089</v>
      </c>
      <c r="G1739" s="50">
        <v>688166389</v>
      </c>
      <c r="H1739" s="41"/>
      <c r="I1739" s="35"/>
    </row>
    <row r="1740" spans="1:9" x14ac:dyDescent="0.25">
      <c r="A1740" s="48">
        <v>28</v>
      </c>
      <c r="B1740" s="48" t="s">
        <v>102</v>
      </c>
      <c r="C1740" s="57" t="s">
        <v>1116</v>
      </c>
      <c r="D1740" s="50">
        <v>2799</v>
      </c>
      <c r="E1740" s="50">
        <v>21103.25</v>
      </c>
      <c r="F1740" s="55">
        <v>955802675</v>
      </c>
      <c r="G1740" s="50">
        <v>2313351490.0100002</v>
      </c>
      <c r="H1740" s="41"/>
      <c r="I1740" s="35"/>
    </row>
    <row r="1741" spans="1:9" x14ac:dyDescent="0.25">
      <c r="A1741" s="48">
        <v>29</v>
      </c>
      <c r="B1741" s="48" t="s">
        <v>175</v>
      </c>
      <c r="C1741" s="57" t="s">
        <v>1115</v>
      </c>
      <c r="D1741" s="50">
        <v>25</v>
      </c>
      <c r="E1741" s="50">
        <v>578.77</v>
      </c>
      <c r="F1741" s="55">
        <v>23783951</v>
      </c>
      <c r="G1741" s="50">
        <v>61076735</v>
      </c>
      <c r="H1741" s="41"/>
      <c r="I1741" s="35"/>
    </row>
    <row r="1742" spans="1:9" ht="24" x14ac:dyDescent="0.25">
      <c r="A1742" s="48">
        <v>29</v>
      </c>
      <c r="B1742" s="48" t="s">
        <v>175</v>
      </c>
      <c r="C1742" s="57" t="s">
        <v>1117</v>
      </c>
      <c r="D1742" s="50">
        <v>24</v>
      </c>
      <c r="E1742" s="50">
        <v>453.42</v>
      </c>
      <c r="F1742" s="55">
        <v>20129764</v>
      </c>
      <c r="G1742" s="50">
        <v>55503080</v>
      </c>
      <c r="H1742" s="41"/>
      <c r="I1742" s="35"/>
    </row>
    <row r="1743" spans="1:9" x14ac:dyDescent="0.25">
      <c r="A1743" s="48">
        <v>29</v>
      </c>
      <c r="B1743" s="48" t="s">
        <v>175</v>
      </c>
      <c r="C1743" s="57" t="s">
        <v>1164</v>
      </c>
      <c r="D1743" s="50">
        <v>112</v>
      </c>
      <c r="E1743" s="50">
        <v>2071.62</v>
      </c>
      <c r="F1743" s="55">
        <v>191201936</v>
      </c>
      <c r="G1743" s="50">
        <v>363980934</v>
      </c>
      <c r="H1743" s="41"/>
      <c r="I1743" s="35"/>
    </row>
    <row r="1744" spans="1:9" x14ac:dyDescent="0.25">
      <c r="A1744" s="48">
        <v>29</v>
      </c>
      <c r="B1744" s="48" t="s">
        <v>175</v>
      </c>
      <c r="C1744" s="57" t="s">
        <v>1165</v>
      </c>
      <c r="D1744" s="50">
        <v>184</v>
      </c>
      <c r="E1744" s="50">
        <v>4320.9399999999996</v>
      </c>
      <c r="F1744" s="55">
        <v>423817446</v>
      </c>
      <c r="G1744" s="50">
        <v>975948200</v>
      </c>
      <c r="H1744" s="41"/>
      <c r="I1744" s="35"/>
    </row>
    <row r="1745" spans="1:9" ht="24" x14ac:dyDescent="0.25">
      <c r="A1745" s="48">
        <v>29</v>
      </c>
      <c r="B1745" s="48" t="s">
        <v>175</v>
      </c>
      <c r="C1745" s="57" t="s">
        <v>1121</v>
      </c>
      <c r="D1745" s="50">
        <v>96</v>
      </c>
      <c r="E1745" s="50">
        <v>1605.05</v>
      </c>
      <c r="F1745" s="55">
        <v>88596698</v>
      </c>
      <c r="G1745" s="50">
        <v>215034313.66999999</v>
      </c>
      <c r="H1745" s="41"/>
      <c r="I1745" s="35"/>
    </row>
    <row r="1746" spans="1:9" x14ac:dyDescent="0.25">
      <c r="A1746" s="48">
        <v>29</v>
      </c>
      <c r="B1746" s="48" t="s">
        <v>175</v>
      </c>
      <c r="C1746" s="57" t="s">
        <v>1122</v>
      </c>
      <c r="D1746" s="50">
        <v>57</v>
      </c>
      <c r="E1746" s="50">
        <v>610.67999999999995</v>
      </c>
      <c r="F1746" s="55">
        <v>25648475</v>
      </c>
      <c r="G1746" s="50">
        <v>51883893</v>
      </c>
      <c r="H1746" s="41"/>
      <c r="I1746" s="35"/>
    </row>
    <row r="1747" spans="1:9" x14ac:dyDescent="0.25">
      <c r="A1747" s="48">
        <v>29</v>
      </c>
      <c r="B1747" s="48" t="s">
        <v>175</v>
      </c>
      <c r="C1747" s="57" t="s">
        <v>1118</v>
      </c>
      <c r="D1747" s="50">
        <v>578</v>
      </c>
      <c r="E1747" s="50">
        <v>8232.51</v>
      </c>
      <c r="F1747" s="55">
        <v>471483814</v>
      </c>
      <c r="G1747" s="50">
        <v>1287911425</v>
      </c>
      <c r="H1747" s="41"/>
      <c r="I1747" s="35"/>
    </row>
    <row r="1748" spans="1:9" ht="24" x14ac:dyDescent="0.25">
      <c r="A1748" s="48">
        <v>29</v>
      </c>
      <c r="B1748" s="48" t="s">
        <v>175</v>
      </c>
      <c r="C1748" s="57" t="s">
        <v>1119</v>
      </c>
      <c r="D1748" s="50">
        <v>857</v>
      </c>
      <c r="E1748" s="50">
        <v>9257.43</v>
      </c>
      <c r="F1748" s="55">
        <v>507020600</v>
      </c>
      <c r="G1748" s="50">
        <v>1048758029</v>
      </c>
      <c r="H1748" s="41"/>
      <c r="I1748" s="35"/>
    </row>
    <row r="1749" spans="1:9" x14ac:dyDescent="0.25">
      <c r="A1749" s="48">
        <v>29</v>
      </c>
      <c r="B1749" s="48" t="s">
        <v>176</v>
      </c>
      <c r="C1749" s="57" t="s">
        <v>1123</v>
      </c>
      <c r="D1749" s="50">
        <v>189</v>
      </c>
      <c r="E1749" s="50">
        <v>2330.54</v>
      </c>
      <c r="F1749" s="55">
        <v>103865859</v>
      </c>
      <c r="G1749" s="50">
        <v>216399857</v>
      </c>
      <c r="H1749" s="41"/>
      <c r="I1749" s="35"/>
    </row>
    <row r="1750" spans="1:9" x14ac:dyDescent="0.25">
      <c r="A1750" s="48">
        <v>29</v>
      </c>
      <c r="B1750" s="48" t="s">
        <v>177</v>
      </c>
      <c r="C1750" s="57" t="s">
        <v>986</v>
      </c>
      <c r="D1750" s="50">
        <v>24</v>
      </c>
      <c r="E1750" s="50">
        <v>443.02</v>
      </c>
      <c r="F1750" s="55">
        <v>24473881</v>
      </c>
      <c r="G1750" s="50">
        <v>77412473</v>
      </c>
      <c r="H1750" s="41"/>
      <c r="I1750" s="35"/>
    </row>
    <row r="1751" spans="1:9" x14ac:dyDescent="0.25">
      <c r="A1751" s="48">
        <v>29</v>
      </c>
      <c r="B1751" s="48" t="s">
        <v>177</v>
      </c>
      <c r="C1751" s="57" t="s">
        <v>1166</v>
      </c>
      <c r="D1751" s="50">
        <v>358</v>
      </c>
      <c r="E1751" s="50">
        <v>6078.43</v>
      </c>
      <c r="F1751" s="55">
        <v>389732541</v>
      </c>
      <c r="G1751" s="50">
        <v>1123209021</v>
      </c>
      <c r="H1751" s="41"/>
      <c r="I1751" s="35"/>
    </row>
    <row r="1752" spans="1:9" x14ac:dyDescent="0.25">
      <c r="A1752" s="48">
        <v>29</v>
      </c>
      <c r="B1752" s="48" t="s">
        <v>177</v>
      </c>
      <c r="C1752" s="57" t="s">
        <v>1167</v>
      </c>
      <c r="D1752" s="50">
        <v>391</v>
      </c>
      <c r="E1752" s="50">
        <v>4473.49</v>
      </c>
      <c r="F1752" s="55">
        <v>271729099</v>
      </c>
      <c r="G1752" s="50">
        <v>644265449</v>
      </c>
      <c r="H1752" s="41"/>
      <c r="I1752" s="35"/>
    </row>
    <row r="1753" spans="1:9" x14ac:dyDescent="0.25">
      <c r="A1753" s="48">
        <v>29</v>
      </c>
      <c r="B1753" s="48" t="s">
        <v>102</v>
      </c>
      <c r="C1753" s="57" t="s">
        <v>1124</v>
      </c>
      <c r="D1753" s="50">
        <v>373</v>
      </c>
      <c r="E1753" s="50">
        <v>7283.27</v>
      </c>
      <c r="F1753" s="55">
        <v>330424479</v>
      </c>
      <c r="G1753" s="50">
        <v>897823978.09000003</v>
      </c>
      <c r="H1753" s="41"/>
      <c r="I1753" s="35"/>
    </row>
    <row r="1754" spans="1:9" ht="24" x14ac:dyDescent="0.25">
      <c r="A1754" s="48">
        <v>30</v>
      </c>
      <c r="B1754" s="48" t="s">
        <v>175</v>
      </c>
      <c r="C1754" s="57" t="s">
        <v>1125</v>
      </c>
      <c r="D1754" s="50">
        <v>115</v>
      </c>
      <c r="E1754" s="50">
        <v>1437.77</v>
      </c>
      <c r="F1754" s="55">
        <v>194475928</v>
      </c>
      <c r="G1754" s="50">
        <v>484885583.67000002</v>
      </c>
      <c r="H1754" s="41"/>
      <c r="I1754" s="35"/>
    </row>
    <row r="1755" spans="1:9" ht="24" x14ac:dyDescent="0.25">
      <c r="A1755" s="48">
        <v>31</v>
      </c>
      <c r="B1755" s="48" t="s">
        <v>175</v>
      </c>
      <c r="C1755" s="57" t="s">
        <v>1126</v>
      </c>
      <c r="D1755" s="50">
        <v>541</v>
      </c>
      <c r="E1755" s="50">
        <v>4249.57</v>
      </c>
      <c r="F1755" s="55">
        <v>218154235</v>
      </c>
      <c r="G1755" s="50">
        <v>503085940.99000001</v>
      </c>
      <c r="H1755" s="41"/>
      <c r="I1755" s="35"/>
    </row>
    <row r="1756" spans="1:9" ht="24" x14ac:dyDescent="0.25">
      <c r="A1756" s="48">
        <v>31</v>
      </c>
      <c r="B1756" s="48" t="s">
        <v>176</v>
      </c>
      <c r="C1756" s="57" t="s">
        <v>1127</v>
      </c>
      <c r="D1756" s="50">
        <v>171</v>
      </c>
      <c r="E1756" s="50">
        <v>3084.2</v>
      </c>
      <c r="F1756" s="55">
        <v>146369190</v>
      </c>
      <c r="G1756" s="50">
        <v>334544244</v>
      </c>
      <c r="H1756" s="41"/>
      <c r="I1756" s="35"/>
    </row>
    <row r="1757" spans="1:9" ht="24" x14ac:dyDescent="0.25">
      <c r="A1757" s="48">
        <v>31</v>
      </c>
      <c r="B1757" s="48" t="s">
        <v>176</v>
      </c>
      <c r="C1757" s="57" t="s">
        <v>1128</v>
      </c>
      <c r="D1757" s="50">
        <v>105</v>
      </c>
      <c r="E1757" s="50">
        <v>2426.67</v>
      </c>
      <c r="F1757" s="55">
        <v>187370621</v>
      </c>
      <c r="G1757" s="50">
        <v>640341544</v>
      </c>
      <c r="H1757" s="41"/>
      <c r="I1757" s="35"/>
    </row>
    <row r="1758" spans="1:9" x14ac:dyDescent="0.25">
      <c r="A1758" s="48">
        <v>31</v>
      </c>
      <c r="B1758" s="48" t="s">
        <v>177</v>
      </c>
      <c r="C1758" s="57" t="s">
        <v>1129</v>
      </c>
      <c r="D1758" s="50">
        <v>207</v>
      </c>
      <c r="E1758" s="50">
        <v>1501.59</v>
      </c>
      <c r="F1758" s="55">
        <v>52572668</v>
      </c>
      <c r="G1758" s="50">
        <v>147115101</v>
      </c>
      <c r="H1758" s="41"/>
      <c r="I1758" s="35"/>
    </row>
    <row r="1759" spans="1:9" x14ac:dyDescent="0.25">
      <c r="A1759" s="48">
        <v>31</v>
      </c>
      <c r="B1759" s="48" t="s">
        <v>102</v>
      </c>
      <c r="C1759" s="57" t="s">
        <v>1130</v>
      </c>
      <c r="D1759" s="50">
        <v>160</v>
      </c>
      <c r="E1759" s="50">
        <v>1731.27</v>
      </c>
      <c r="F1759" s="55">
        <v>88336534</v>
      </c>
      <c r="G1759" s="50">
        <v>196263034</v>
      </c>
      <c r="H1759" s="41"/>
      <c r="I1759" s="35"/>
    </row>
    <row r="1760" spans="1:9" x14ac:dyDescent="0.25">
      <c r="A1760" s="48">
        <v>31</v>
      </c>
      <c r="B1760" s="48" t="s">
        <v>178</v>
      </c>
      <c r="C1760" s="57" t="s">
        <v>1131</v>
      </c>
      <c r="D1760" s="50">
        <v>262</v>
      </c>
      <c r="E1760" s="50">
        <v>3318.11</v>
      </c>
      <c r="F1760" s="55">
        <v>193131827</v>
      </c>
      <c r="G1760" s="50">
        <v>483751442</v>
      </c>
      <c r="H1760" s="41"/>
      <c r="I1760" s="35"/>
    </row>
    <row r="1761" spans="1:9" ht="24" x14ac:dyDescent="0.25">
      <c r="A1761" s="48">
        <v>32</v>
      </c>
      <c r="B1761" s="48" t="s">
        <v>175</v>
      </c>
      <c r="C1761" s="57" t="s">
        <v>1132</v>
      </c>
      <c r="D1761" s="50">
        <v>103</v>
      </c>
      <c r="E1761" s="50">
        <v>1180.24</v>
      </c>
      <c r="F1761" s="55">
        <v>50100243</v>
      </c>
      <c r="G1761" s="50">
        <v>128778523</v>
      </c>
      <c r="H1761" s="41"/>
      <c r="I1761" s="35"/>
    </row>
    <row r="1762" spans="1:9" ht="36" x14ac:dyDescent="0.25">
      <c r="A1762" s="48">
        <v>32</v>
      </c>
      <c r="B1762" s="48" t="s">
        <v>175</v>
      </c>
      <c r="C1762" s="57" t="s">
        <v>1133</v>
      </c>
      <c r="D1762" s="50">
        <v>64</v>
      </c>
      <c r="E1762" s="50">
        <v>1605.48</v>
      </c>
      <c r="F1762" s="55">
        <v>120253047</v>
      </c>
      <c r="G1762" s="50">
        <v>393309675</v>
      </c>
      <c r="H1762" s="41"/>
      <c r="I1762" s="35"/>
    </row>
    <row r="1763" spans="1:9" ht="36" x14ac:dyDescent="0.25">
      <c r="A1763" s="48">
        <v>32</v>
      </c>
      <c r="B1763" s="48" t="s">
        <v>175</v>
      </c>
      <c r="C1763" s="57" t="s">
        <v>1134</v>
      </c>
      <c r="D1763" s="50">
        <v>57</v>
      </c>
      <c r="E1763" s="50">
        <v>1234.3499999999999</v>
      </c>
      <c r="F1763" s="55">
        <v>152204857</v>
      </c>
      <c r="G1763" s="50">
        <v>379949084</v>
      </c>
      <c r="H1763" s="41"/>
      <c r="I1763" s="35"/>
    </row>
    <row r="1764" spans="1:9" ht="24" x14ac:dyDescent="0.25">
      <c r="A1764" s="48">
        <v>33</v>
      </c>
      <c r="B1764" s="48" t="s">
        <v>175</v>
      </c>
      <c r="C1764" s="57" t="s">
        <v>1135</v>
      </c>
      <c r="D1764" s="50">
        <v>475</v>
      </c>
      <c r="E1764" s="50">
        <v>3022.31</v>
      </c>
      <c r="F1764" s="55">
        <v>131338101</v>
      </c>
      <c r="G1764" s="50">
        <v>245450550</v>
      </c>
      <c r="H1764" s="41"/>
      <c r="I1764" s="35"/>
    </row>
    <row r="1765" spans="1:9" ht="36" x14ac:dyDescent="0.25">
      <c r="A1765" s="48">
        <v>33</v>
      </c>
      <c r="B1765" s="48" t="s">
        <v>176</v>
      </c>
      <c r="C1765" s="57" t="s">
        <v>1136</v>
      </c>
      <c r="D1765" s="50">
        <v>195</v>
      </c>
      <c r="E1765" s="50">
        <v>2617.1799999999998</v>
      </c>
      <c r="F1765" s="55">
        <v>141829601</v>
      </c>
      <c r="G1765" s="50">
        <v>327152168</v>
      </c>
      <c r="H1765" s="41"/>
      <c r="I1765" s="35"/>
    </row>
    <row r="1766" spans="1:9" x14ac:dyDescent="0.25">
      <c r="A1766" s="48">
        <v>33</v>
      </c>
      <c r="B1766" s="48" t="s">
        <v>177</v>
      </c>
      <c r="C1766" s="57" t="s">
        <v>1137</v>
      </c>
      <c r="D1766" s="50">
        <v>127</v>
      </c>
      <c r="E1766" s="50">
        <v>1316.29</v>
      </c>
      <c r="F1766" s="55">
        <v>38072854</v>
      </c>
      <c r="G1766" s="50">
        <v>84894101</v>
      </c>
      <c r="H1766" s="41"/>
      <c r="I1766" s="35"/>
    </row>
    <row r="1767" spans="1:9" x14ac:dyDescent="0.25">
      <c r="A1767" s="48">
        <v>34</v>
      </c>
      <c r="B1767" s="48" t="s">
        <v>175</v>
      </c>
      <c r="C1767" s="57" t="s">
        <v>1138</v>
      </c>
      <c r="D1767" s="50">
        <v>24</v>
      </c>
      <c r="E1767" s="50">
        <v>9983.75</v>
      </c>
      <c r="F1767" s="55">
        <v>1017476358</v>
      </c>
      <c r="G1767" s="50">
        <v>5923280790</v>
      </c>
      <c r="H1767" s="41"/>
      <c r="I1767" s="35"/>
    </row>
    <row r="1768" spans="1:9" ht="24" x14ac:dyDescent="0.25">
      <c r="A1768" s="48">
        <v>34</v>
      </c>
      <c r="B1768" s="48" t="s">
        <v>176</v>
      </c>
      <c r="C1768" s="57" t="s">
        <v>1139</v>
      </c>
      <c r="D1768" s="50">
        <v>316</v>
      </c>
      <c r="E1768" s="50">
        <v>4166.0200000000004</v>
      </c>
      <c r="F1768" s="55">
        <v>219849254</v>
      </c>
      <c r="G1768" s="50">
        <v>490051716.5</v>
      </c>
      <c r="H1768" s="41"/>
      <c r="I1768" s="35"/>
    </row>
    <row r="1769" spans="1:9" ht="24" x14ac:dyDescent="0.25">
      <c r="A1769" s="48">
        <v>34</v>
      </c>
      <c r="B1769" s="48" t="s">
        <v>176</v>
      </c>
      <c r="C1769" s="57" t="s">
        <v>1140</v>
      </c>
      <c r="D1769" s="50">
        <v>1968</v>
      </c>
      <c r="E1769" s="50">
        <v>30221.13</v>
      </c>
      <c r="F1769" s="55">
        <v>1795450653</v>
      </c>
      <c r="G1769" s="50">
        <v>5037070851.25</v>
      </c>
      <c r="H1769" s="41"/>
      <c r="I1769" s="35"/>
    </row>
    <row r="1770" spans="1:9" x14ac:dyDescent="0.25">
      <c r="A1770" s="48">
        <v>35</v>
      </c>
      <c r="B1770" s="48" t="s">
        <v>175</v>
      </c>
      <c r="C1770" s="57" t="s">
        <v>1141</v>
      </c>
      <c r="D1770" s="50">
        <v>199</v>
      </c>
      <c r="E1770" s="50">
        <v>4169.71</v>
      </c>
      <c r="F1770" s="55">
        <v>149266455</v>
      </c>
      <c r="G1770" s="50">
        <v>285804983.75</v>
      </c>
      <c r="H1770" s="41"/>
      <c r="I1770" s="35"/>
    </row>
    <row r="1771" spans="1:9" x14ac:dyDescent="0.25">
      <c r="A1771" s="48">
        <v>35</v>
      </c>
      <c r="B1771" s="48" t="s">
        <v>175</v>
      </c>
      <c r="C1771" s="57" t="s">
        <v>1142</v>
      </c>
      <c r="D1771" s="50">
        <v>51</v>
      </c>
      <c r="E1771" s="50">
        <v>344.27</v>
      </c>
      <c r="F1771" s="55">
        <v>10687775</v>
      </c>
      <c r="G1771" s="50">
        <v>23808359.829999998</v>
      </c>
      <c r="H1771" s="41"/>
      <c r="I1771" s="35"/>
    </row>
    <row r="1772" spans="1:9" ht="24" x14ac:dyDescent="0.25">
      <c r="A1772" s="48">
        <v>35</v>
      </c>
      <c r="B1772" s="48" t="s">
        <v>176</v>
      </c>
      <c r="C1772" s="57" t="s">
        <v>1143</v>
      </c>
      <c r="D1772" s="50">
        <v>24</v>
      </c>
      <c r="E1772" s="50">
        <v>1406.42</v>
      </c>
      <c r="F1772" s="55">
        <v>76109500</v>
      </c>
      <c r="G1772" s="50">
        <v>127151679</v>
      </c>
      <c r="H1772" s="41"/>
      <c r="I1772" s="35"/>
    </row>
    <row r="1773" spans="1:9" x14ac:dyDescent="0.25">
      <c r="A1773" s="48">
        <v>35</v>
      </c>
      <c r="B1773" s="48" t="s">
        <v>177</v>
      </c>
      <c r="C1773" s="57" t="s">
        <v>1144</v>
      </c>
      <c r="D1773" s="50">
        <v>50</v>
      </c>
      <c r="E1773" s="50">
        <v>1785.09</v>
      </c>
      <c r="F1773" s="55">
        <v>87041429</v>
      </c>
      <c r="G1773" s="50">
        <v>151471015</v>
      </c>
      <c r="H1773" s="41"/>
      <c r="I1773" s="35"/>
    </row>
    <row r="1774" spans="1:9" x14ac:dyDescent="0.25">
      <c r="A1774" s="48">
        <v>35</v>
      </c>
      <c r="B1774" s="48" t="s">
        <v>102</v>
      </c>
      <c r="C1774" s="57" t="s">
        <v>1145</v>
      </c>
      <c r="D1774" s="50">
        <v>32</v>
      </c>
      <c r="E1774" s="50">
        <v>561.57000000000005</v>
      </c>
      <c r="F1774" s="55">
        <v>23964059</v>
      </c>
      <c r="G1774" s="50">
        <v>57644941</v>
      </c>
      <c r="H1774" s="41"/>
      <c r="I1774" s="35"/>
    </row>
    <row r="1775" spans="1:9" x14ac:dyDescent="0.25">
      <c r="A1775" s="48">
        <v>35</v>
      </c>
      <c r="B1775" s="48" t="s">
        <v>179</v>
      </c>
      <c r="C1775" s="57" t="s">
        <v>1146</v>
      </c>
      <c r="D1775" s="50">
        <v>142</v>
      </c>
      <c r="E1775" s="50">
        <v>1218.3900000000001</v>
      </c>
      <c r="F1775" s="55">
        <v>57277622</v>
      </c>
      <c r="G1775" s="50">
        <v>120966774</v>
      </c>
      <c r="H1775" s="41"/>
      <c r="I1775" s="35"/>
    </row>
    <row r="1776" spans="1:9" ht="24" x14ac:dyDescent="0.25">
      <c r="A1776" s="48">
        <v>36</v>
      </c>
      <c r="B1776" s="48" t="s">
        <v>175</v>
      </c>
      <c r="C1776" s="57" t="s">
        <v>1147</v>
      </c>
      <c r="D1776" s="50">
        <v>3545</v>
      </c>
      <c r="E1776" s="50">
        <v>14272.65</v>
      </c>
      <c r="F1776" s="55">
        <v>322531018</v>
      </c>
      <c r="G1776" s="50">
        <v>646263744.5</v>
      </c>
      <c r="H1776" s="41"/>
      <c r="I1776" s="35"/>
    </row>
    <row r="1777" spans="1:9" ht="24" x14ac:dyDescent="0.25">
      <c r="A1777" s="48">
        <v>36</v>
      </c>
      <c r="B1777" s="48" t="s">
        <v>176</v>
      </c>
      <c r="C1777" s="57" t="s">
        <v>1148</v>
      </c>
      <c r="D1777" s="50">
        <v>460</v>
      </c>
      <c r="E1777" s="50">
        <v>3509.5</v>
      </c>
      <c r="F1777" s="55">
        <v>100647247</v>
      </c>
      <c r="G1777" s="50">
        <v>273922820</v>
      </c>
      <c r="H1777" s="41"/>
      <c r="I1777" s="35"/>
    </row>
    <row r="1778" spans="1:9" x14ac:dyDescent="0.25">
      <c r="A1778" s="48">
        <v>36</v>
      </c>
      <c r="B1778" s="48" t="s">
        <v>177</v>
      </c>
      <c r="C1778" s="57" t="s">
        <v>1149</v>
      </c>
      <c r="D1778" s="50">
        <v>74</v>
      </c>
      <c r="E1778" s="50">
        <v>2443.09</v>
      </c>
      <c r="F1778" s="55">
        <v>116792218</v>
      </c>
      <c r="G1778" s="50">
        <v>283460357</v>
      </c>
      <c r="H1778" s="41"/>
      <c r="I1778" s="35"/>
    </row>
    <row r="1779" spans="1:9" x14ac:dyDescent="0.25">
      <c r="A1779" s="48">
        <v>36</v>
      </c>
      <c r="B1779" s="48" t="s">
        <v>178</v>
      </c>
      <c r="C1779" s="57" t="s">
        <v>1150</v>
      </c>
      <c r="D1779" s="50">
        <v>1836</v>
      </c>
      <c r="E1779" s="50">
        <v>9977.0400000000009</v>
      </c>
      <c r="F1779" s="55">
        <v>387541800</v>
      </c>
      <c r="G1779" s="50">
        <v>763236917.33000004</v>
      </c>
      <c r="H1779" s="41"/>
      <c r="I1779" s="35"/>
    </row>
  </sheetData>
  <sortState ref="A606:S610">
    <sortCondition ref="A606:A610"/>
    <sortCondition ref="B606:B610"/>
  </sortState>
  <mergeCells count="50">
    <mergeCell ref="A1622:C1625"/>
    <mergeCell ref="D1622:D1625"/>
    <mergeCell ref="E1622:E1625"/>
    <mergeCell ref="F1622:F1625"/>
    <mergeCell ref="G1622:G1625"/>
    <mergeCell ref="A1447:C1450"/>
    <mergeCell ref="D1447:D1450"/>
    <mergeCell ref="E1447:E1450"/>
    <mergeCell ref="F1447:F1450"/>
    <mergeCell ref="G1447:G1450"/>
    <mergeCell ref="A1269:C1272"/>
    <mergeCell ref="D1269:D1272"/>
    <mergeCell ref="E1269:E1272"/>
    <mergeCell ref="F1269:F1272"/>
    <mergeCell ref="G1269:G1272"/>
    <mergeCell ref="A1090:C1093"/>
    <mergeCell ref="D1090:D1093"/>
    <mergeCell ref="E1090:E1093"/>
    <mergeCell ref="F1090:F1093"/>
    <mergeCell ref="G1090:G1093"/>
    <mergeCell ref="A837:C840"/>
    <mergeCell ref="D837:D840"/>
    <mergeCell ref="E837:E840"/>
    <mergeCell ref="F837:F840"/>
    <mergeCell ref="G837:G840"/>
    <mergeCell ref="A631:C634"/>
    <mergeCell ref="D631:D634"/>
    <mergeCell ref="E631:E634"/>
    <mergeCell ref="F631:F634"/>
    <mergeCell ref="G631:G634"/>
    <mergeCell ref="A428:C431"/>
    <mergeCell ref="D428:D431"/>
    <mergeCell ref="E428:E431"/>
    <mergeCell ref="F428:F431"/>
    <mergeCell ref="G428:G431"/>
    <mergeCell ref="A235:C238"/>
    <mergeCell ref="D235:D238"/>
    <mergeCell ref="E235:E238"/>
    <mergeCell ref="F235:F238"/>
    <mergeCell ref="G235:G238"/>
    <mergeCell ref="G84:G87"/>
    <mergeCell ref="A4:C7"/>
    <mergeCell ref="A84:C87"/>
    <mergeCell ref="D84:D87"/>
    <mergeCell ref="E84:E87"/>
    <mergeCell ref="F84:F87"/>
    <mergeCell ref="F4:F7"/>
    <mergeCell ref="G4:G7"/>
    <mergeCell ref="D4:D7"/>
    <mergeCell ref="E4:E7"/>
  </mergeCells>
  <pageMargins left="0.7" right="0.7" top="0.75" bottom="0.75" header="0.3" footer="0.3"/>
  <pageSetup paperSize="9" orientation="portrait" horizontalDpi="4294967293" verticalDpi="4294967293" r:id="rId1"/>
  <headerFooter>
    <oddHeader>&amp;L&amp;"Lato,Normal"&amp;9Secretaría de Investigación
Escuela de Economía y Negocios - UNSAM&amp;C&amp;"Lato,Negrita"&amp;10Base de Información 
Industrial Argentina&amp;R&amp;"Lato,Normal"&amp;9&amp;A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REFERENCIAS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FUENTES</vt:lpstr>
    </vt:vector>
  </TitlesOfParts>
  <Company>EEYN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ASalles</dc:creator>
  <cp:lastModifiedBy>Andressalles</cp:lastModifiedBy>
  <dcterms:created xsi:type="dcterms:W3CDTF">2018-03-22T17:13:42Z</dcterms:created>
  <dcterms:modified xsi:type="dcterms:W3CDTF">2020-10-07T00:25:38Z</dcterms:modified>
</cp:coreProperties>
</file>